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ad.sconet.ca.gov\Data\SARD\Group\State_Gov_Reporting\ADMIN - POLICY\GASB\GASB 96 - Subscription-Based Information Technology Arrangements\SCO Website Publications\1. Annual Reporting\"/>
    </mc:Choice>
  </mc:AlternateContent>
  <xr:revisionPtr revIDLastSave="0" documentId="13_ncr:1_{9F89205B-F1B8-4E44-ADF4-EF5B60E11A5C}" xr6:coauthVersionLast="47" xr6:coauthVersionMax="47" xr10:uidLastSave="{00000000-0000-0000-0000-000000000000}"/>
  <bookViews>
    <workbookView xWindow="20370" yWindow="-120" windowWidth="38640" windowHeight="15840" xr2:uid="{00000000-000D-0000-FFFF-FFFF00000000}"/>
  </bookViews>
  <sheets>
    <sheet name="Fund #### Journal Entries" sheetId="2" r:id="rId1"/>
    <sheet name="Department Note Disclosure" sheetId="3" r:id="rId2"/>
    <sheet name="SBITA Liabilities" sheetId="4" r:id="rId3"/>
    <sheet name="Check Figures " sheetId="9" r:id="rId4"/>
    <sheet name="Drop Down Menus" sheetId="1" state="hidden" r:id="rId5"/>
    <sheet name="GAAP02Aindex" sheetId="7" state="hidden" r:id="rId6"/>
  </sheets>
  <externalReferences>
    <externalReference r:id="rId7"/>
  </externalReferences>
  <definedNames>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#REF!</definedName>
    <definedName name="AgencyCode1">#REF!</definedName>
    <definedName name="AnalystGASB">[1]DeveloperInfo!$D$20</definedName>
    <definedName name="Annuity">#REF!</definedName>
    <definedName name="Annuity1">#REF!</definedName>
    <definedName name="AnnuityLY">#REF!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#REF!</definedName>
    <definedName name="EmployerRates1">#REF!</definedName>
    <definedName name="EmployerRatesLEO">#REF!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#REF!</definedName>
    <definedName name="Pension1">#REF!</definedName>
    <definedName name="PensionLY">#REF!</definedName>
    <definedName name="PlanNameLongGASB">[1]DeveloperInfo!$D$7</definedName>
    <definedName name="PlanNameShortGASB">[1]DeveloperInfo!$D$8</definedName>
    <definedName name="_xlnm.Print_Area" localSheetId="1">'Department Note Disclosure'!$A$3:$D$101</definedName>
    <definedName name="_xlnm.Print_Area" localSheetId="0">'Fund #### Journal Entries'!$A$3:$K$70</definedName>
    <definedName name="_xlnm.Print_Area" localSheetId="2">'SBITA Liabilities'!$B$2:$Q$21</definedName>
    <definedName name="ProjDisc?">[1]DeveloperInfo!$D$65</definedName>
    <definedName name="ProValResults">#REF!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#REF!</definedName>
    <definedName name="TableData1">#REF!</definedName>
    <definedName name="Type">#REF!</definedName>
    <definedName name="TypeAnnuity">#REF!</definedName>
    <definedName name="TypeAnnuity1">#REF!</definedName>
    <definedName name="TypePension">#REF!</definedName>
    <definedName name="TypePension1">#REF!</definedName>
    <definedName name="UnfundedData">#REF!</definedName>
    <definedName name="UnfundedData1">#REF!</definedName>
    <definedName name="UnfundedLY">#REF!</definedName>
    <definedName name="UnfundedLY1">#REF!</definedName>
    <definedName name="UnfundedLYLEO1">#REF!</definedName>
    <definedName name="UnfunedLYLEO">#REF!</definedName>
    <definedName name="VersionGASB">[1]DeveloperInfo!$D$4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3" i="9" l="1"/>
  <c r="D75" i="9" s="1"/>
  <c r="D65" i="9"/>
  <c r="L72" i="9"/>
  <c r="L74" i="9"/>
  <c r="L71" i="9"/>
  <c r="D85" i="9"/>
  <c r="D54" i="9"/>
  <c r="D47" i="9"/>
  <c r="D40" i="9"/>
  <c r="D25" i="9"/>
  <c r="D32" i="9"/>
  <c r="D17" i="9"/>
  <c r="D92" i="3" l="1"/>
  <c r="D61" i="3"/>
  <c r="D89" i="3"/>
  <c r="D58" i="3"/>
  <c r="D30" i="3" l="1"/>
  <c r="D27" i="3"/>
  <c r="B16" i="9" l="1"/>
  <c r="D16" i="9"/>
  <c r="B23" i="9"/>
  <c r="D23" i="9"/>
  <c r="F23" i="9"/>
  <c r="B31" i="9"/>
  <c r="D31" i="9"/>
  <c r="F31" i="9"/>
  <c r="F46" i="9"/>
  <c r="F53" i="9"/>
  <c r="F10" i="4"/>
  <c r="H10" i="4"/>
  <c r="N10" i="4"/>
  <c r="N14" i="4"/>
  <c r="J14" i="4"/>
  <c r="H14" i="4"/>
  <c r="F14" i="4"/>
  <c r="F18" i="4"/>
  <c r="H18" i="4"/>
  <c r="J18" i="4"/>
  <c r="N18" i="4"/>
  <c r="K46" i="2"/>
  <c r="K52" i="2"/>
  <c r="G5" i="4" l="1"/>
  <c r="K62" i="2"/>
  <c r="K57" i="2"/>
  <c r="J56" i="2" s="1"/>
  <c r="D86" i="3"/>
  <c r="D55" i="3"/>
  <c r="D24" i="3"/>
  <c r="K97" i="2" l="1"/>
  <c r="F39" i="9"/>
  <c r="K96" i="2"/>
  <c r="J10" i="4"/>
  <c r="F16" i="9"/>
  <c r="J22" i="2"/>
  <c r="K22" i="2"/>
  <c r="D52" i="3"/>
  <c r="K69" i="2" l="1"/>
  <c r="K94" i="2" s="1"/>
  <c r="J53" i="9"/>
  <c r="J46" i="9"/>
  <c r="J39" i="9"/>
  <c r="J31" i="9"/>
  <c r="J23" i="9"/>
  <c r="J16" i="9"/>
  <c r="K86" i="2"/>
  <c r="J86" i="2"/>
  <c r="K81" i="2"/>
  <c r="J81" i="2"/>
  <c r="L86" i="2" l="1"/>
  <c r="L81" i="2"/>
  <c r="B51" i="2" l="1"/>
  <c r="J84" i="9" l="1"/>
  <c r="J81" i="9"/>
  <c r="J74" i="9"/>
  <c r="J73" i="9"/>
  <c r="J72" i="9"/>
  <c r="J71" i="9"/>
  <c r="J64" i="9"/>
  <c r="J63" i="9"/>
  <c r="J62" i="9"/>
  <c r="J61" i="9"/>
  <c r="J63" i="2"/>
  <c r="K70" i="2" l="1"/>
  <c r="J70" i="2"/>
  <c r="J47" i="2"/>
  <c r="J53" i="2"/>
  <c r="A26" i="2" l="1"/>
  <c r="B14" i="2"/>
  <c r="A12" i="2"/>
  <c r="F8" i="2"/>
  <c r="J82" i="9" l="1"/>
  <c r="C30" i="2"/>
  <c r="C80" i="2"/>
  <c r="B78" i="2"/>
  <c r="J39" i="2"/>
  <c r="K39" i="2"/>
  <c r="H81" i="9" l="1"/>
  <c r="H71" i="9"/>
  <c r="H61" i="9"/>
  <c r="F8" i="4"/>
  <c r="L8" i="4"/>
  <c r="K31" i="2"/>
  <c r="J31" i="2"/>
  <c r="L22" i="2" l="1"/>
  <c r="L70" i="2"/>
  <c r="G4" i="4"/>
  <c r="D81" i="3"/>
  <c r="D72" i="9" l="1"/>
  <c r="L31" i="2" l="1"/>
  <c r="D82" i="9" l="1"/>
  <c r="D81" i="9"/>
  <c r="D71" i="9"/>
  <c r="L82" i="9" l="1"/>
  <c r="L81" i="9"/>
  <c r="N19" i="4"/>
  <c r="H19" i="4"/>
  <c r="B75" i="3"/>
  <c r="B44" i="3"/>
  <c r="B74" i="3"/>
  <c r="B43" i="3"/>
  <c r="B73" i="3"/>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B42" i="3"/>
  <c r="D83" i="3"/>
  <c r="D77" i="3"/>
  <c r="F19" i="4" l="1"/>
  <c r="K58" i="2" l="1"/>
  <c r="J58" i="2" l="1"/>
  <c r="D73" i="9"/>
  <c r="K53" i="2"/>
  <c r="D61" i="9"/>
  <c r="J83" i="9" l="1"/>
  <c r="J19" i="4"/>
  <c r="L18" i="4"/>
  <c r="D83" i="9"/>
  <c r="H31" i="9"/>
  <c r="L31" i="9" s="1"/>
  <c r="L61" i="9"/>
  <c r="D21" i="3"/>
  <c r="K95" i="2"/>
  <c r="K47" i="2" l="1"/>
  <c r="L83" i="9"/>
  <c r="K63" i="2"/>
  <c r="P18" i="4"/>
  <c r="P19" i="4" s="1"/>
  <c r="L19" i="4"/>
  <c r="D64" i="9"/>
  <c r="L64" i="9" s="1"/>
  <c r="D74" i="9"/>
  <c r="H23" i="9"/>
  <c r="L23" i="9" s="1"/>
  <c r="D84" i="9" l="1"/>
  <c r="L84" i="9" s="1"/>
  <c r="L53" i="9"/>
  <c r="L39" i="9"/>
  <c r="L46" i="9"/>
  <c r="D63" i="9" l="1"/>
  <c r="L63" i="9" l="1"/>
  <c r="D62" i="9"/>
  <c r="L62" i="9" s="1"/>
  <c r="H16" i="9"/>
  <c r="L16" i="9" s="1"/>
  <c r="D19" i="3" l="1"/>
  <c r="C52" i="2" l="1"/>
  <c r="C38" i="2"/>
  <c r="L14" i="4"/>
  <c r="P14" i="4" s="1"/>
  <c r="L10" i="4"/>
  <c r="P10" i="4" s="1"/>
  <c r="F11" i="4"/>
  <c r="L63" i="2" l="1"/>
  <c r="L58" i="2"/>
  <c r="L53" i="2"/>
  <c r="L47" i="2"/>
  <c r="L39" i="2"/>
  <c r="N15" i="4" l="1"/>
  <c r="J15" i="4"/>
  <c r="H15" i="4"/>
  <c r="F15" i="4"/>
  <c r="N11" i="4"/>
  <c r="J11" i="4"/>
  <c r="H11" i="4"/>
  <c r="D50" i="3"/>
  <c r="D46" i="3"/>
  <c r="A47" i="3"/>
  <c r="J52" i="9" s="1"/>
  <c r="A16" i="3"/>
  <c r="D15" i="3"/>
  <c r="A17" i="3" l="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J38" i="9"/>
  <c r="A48" i="3"/>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J45" i="9"/>
  <c r="L15" i="4"/>
  <c r="P15" i="4"/>
  <c r="L11" i="4"/>
  <c r="P11" i="4"/>
</calcChain>
</file>

<file path=xl/sharedStrings.xml><?xml version="1.0" encoding="utf-8"?>
<sst xmlns="http://schemas.openxmlformats.org/spreadsheetml/2006/main" count="7545" uniqueCount="1642">
  <si>
    <t>Fiscal year:</t>
  </si>
  <si>
    <t>Fund Number:</t>
  </si>
  <si>
    <t>Fund Classification:</t>
  </si>
  <si>
    <t>Entry #</t>
  </si>
  <si>
    <t>Complete the fields below using aggregated and summarized information from all of your department's completed contract template forms.</t>
  </si>
  <si>
    <t>The fields in this worksheet should contain the sums of the department's contracts' corresponding information in their note disclosure worksheets.</t>
  </si>
  <si>
    <t>The below information must be entered manually.</t>
  </si>
  <si>
    <t>Principal Payments</t>
  </si>
  <si>
    <t>Interest Payments</t>
  </si>
  <si>
    <t>Fiscal Year:</t>
  </si>
  <si>
    <t>Additions</t>
  </si>
  <si>
    <t>Deductions</t>
  </si>
  <si>
    <t>Due Within One Year</t>
  </si>
  <si>
    <t>Noncurrent Liabilities</t>
  </si>
  <si>
    <t>Governmental Funds</t>
  </si>
  <si>
    <t>Total Governmental Funds</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</si>
  <si>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</si>
  <si>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</si>
  <si>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</si>
  <si>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</si>
  <si>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</si>
  <si>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</si>
  <si>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</si>
  <si>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</si>
  <si>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</si>
  <si>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</si>
  <si>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</si>
  <si>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</si>
  <si>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</si>
  <si>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</si>
  <si>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</si>
  <si>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</si>
  <si>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</si>
  <si>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</si>
  <si>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</si>
  <si>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</si>
  <si>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</si>
  <si>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</si>
  <si>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</si>
  <si>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</si>
  <si>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</si>
  <si>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</si>
  <si>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</si>
  <si>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</si>
  <si>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</si>
  <si>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</si>
  <si>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</si>
  <si>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</si>
  <si>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</si>
  <si>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</si>
  <si>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2056–2057</t>
  </si>
  <si>
    <t>2057–2058</t>
  </si>
  <si>
    <t>2058–2059</t>
  </si>
  <si>
    <t>2059–2060</t>
  </si>
  <si>
    <t>2060–2061</t>
  </si>
  <si>
    <t>2061–2062</t>
  </si>
  <si>
    <t>2062–2063</t>
  </si>
  <si>
    <t>2063–2064</t>
  </si>
  <si>
    <t>2064–2065</t>
  </si>
  <si>
    <t>2065–2066</t>
  </si>
  <si>
    <t>2066–2067</t>
  </si>
  <si>
    <t>2067–2068</t>
  </si>
  <si>
    <t>2068–2069</t>
  </si>
  <si>
    <t>2069–2070</t>
  </si>
  <si>
    <t>2070–2071</t>
  </si>
  <si>
    <t>2071–2072</t>
  </si>
  <si>
    <t>2072–2073</t>
  </si>
  <si>
    <t>2073–2074</t>
  </si>
  <si>
    <t>2074–2075</t>
  </si>
  <si>
    <t>2075–2076</t>
  </si>
  <si>
    <t>2076–2077</t>
  </si>
  <si>
    <t>2077–2078</t>
  </si>
  <si>
    <t>2078–2079</t>
  </si>
  <si>
    <t>2079–2080</t>
  </si>
  <si>
    <t>2080–2081</t>
  </si>
  <si>
    <t>2081–2082</t>
  </si>
  <si>
    <t>2082–2083</t>
  </si>
  <si>
    <t>2083–2084</t>
  </si>
  <si>
    <t>2084–2085</t>
  </si>
  <si>
    <t>2085–2086</t>
  </si>
  <si>
    <t>2086–2087</t>
  </si>
  <si>
    <t>2087–2088</t>
  </si>
  <si>
    <t>2088–2089</t>
  </si>
  <si>
    <t>2089–2090</t>
  </si>
  <si>
    <t>2090–2091</t>
  </si>
  <si>
    <t>2091–2092</t>
  </si>
  <si>
    <t>2092–2093</t>
  </si>
  <si>
    <t>2093–2094</t>
  </si>
  <si>
    <t>2094–2095</t>
  </si>
  <si>
    <t>2095–2096</t>
  </si>
  <si>
    <t>2096–2097</t>
  </si>
  <si>
    <t>2097–2098</t>
  </si>
  <si>
    <t>2098–2099</t>
  </si>
  <si>
    <t>2099–2100</t>
  </si>
  <si>
    <t>2100–2101</t>
  </si>
  <si>
    <t>2101–2102</t>
  </si>
  <si>
    <t>2102–2103</t>
  </si>
  <si>
    <t>2103–2104</t>
  </si>
  <si>
    <t>2104–2105</t>
  </si>
  <si>
    <t>2105–2106</t>
  </si>
  <si>
    <t>2106–2107</t>
  </si>
  <si>
    <t>2107–2108</t>
  </si>
  <si>
    <t>2108–2109</t>
  </si>
  <si>
    <t>2109–2110</t>
  </si>
  <si>
    <t>2110–2111</t>
  </si>
  <si>
    <t>2111–2112</t>
  </si>
  <si>
    <t>2112–2113</t>
  </si>
  <si>
    <t>2113–2114</t>
  </si>
  <si>
    <t>2114–2115</t>
  </si>
  <si>
    <t>2115–2116</t>
  </si>
  <si>
    <t>2116–2117</t>
  </si>
  <si>
    <t>2117–2118</t>
  </si>
  <si>
    <t>2118–2119</t>
  </si>
  <si>
    <t>2119–2120</t>
  </si>
  <si>
    <t>2120–2121</t>
  </si>
  <si>
    <t>2121–2122</t>
  </si>
  <si>
    <t>No</t>
  </si>
  <si>
    <t>Yes</t>
  </si>
  <si>
    <t>SBITA Liability</t>
  </si>
  <si>
    <t>Schedule of Changes in SBITA Liabilities</t>
  </si>
  <si>
    <t>7600</t>
  </si>
  <si>
    <t>Agency</t>
  </si>
  <si>
    <t>Title</t>
  </si>
  <si>
    <t>Hier1</t>
  </si>
  <si>
    <t>Desc1</t>
  </si>
  <si>
    <t>Desc2</t>
  </si>
  <si>
    <t>Hier2</t>
  </si>
  <si>
    <t>Hier3</t>
  </si>
  <si>
    <t>Hier4</t>
  </si>
  <si>
    <t>Hier5</t>
  </si>
  <si>
    <t>EffectiveDate</t>
  </si>
  <si>
    <t>CancelDate</t>
  </si>
  <si>
    <t>0000</t>
  </si>
  <si>
    <t>BOND INTEREST AND REDEMPTION</t>
  </si>
  <si>
    <t>9000</t>
  </si>
  <si>
    <t/>
  </si>
  <si>
    <t>9030</t>
  </si>
  <si>
    <t>9600</t>
  </si>
  <si>
    <t>04/04/1984</t>
  </si>
  <si>
    <t>00/00/0000</t>
  </si>
  <si>
    <t>0010</t>
  </si>
  <si>
    <t>LEGISLATIVE, JUDICIAL AND EXEC</t>
  </si>
  <si>
    <t>0808</t>
  </si>
  <si>
    <t>GENERAL GOVERNMENT</t>
  </si>
  <si>
    <t>07/11/2006</t>
  </si>
  <si>
    <t>0015</t>
  </si>
  <si>
    <t>ADD AGENCY TEST</t>
  </si>
  <si>
    <t>99/99/9999</t>
  </si>
  <si>
    <t>0020</t>
  </si>
  <si>
    <t>LEGISLATIVE</t>
  </si>
  <si>
    <t>0100</t>
  </si>
  <si>
    <t>LEGISLATURE</t>
  </si>
  <si>
    <t>0110</t>
  </si>
  <si>
    <t>SENATE</t>
  </si>
  <si>
    <t>06/26/1985</t>
  </si>
  <si>
    <t>0120</t>
  </si>
  <si>
    <t>ASSEMBLY</t>
  </si>
  <si>
    <t>0130</t>
  </si>
  <si>
    <t>LEGISLATIVE JOINT EXPENSES</t>
  </si>
  <si>
    <t>0150</t>
  </si>
  <si>
    <t>CONTRIB TO LEGIS RETIRE FUND</t>
  </si>
  <si>
    <t>0155</t>
  </si>
  <si>
    <t>AUDITOR GENERAL OFFICE</t>
  </si>
  <si>
    <t>0160</t>
  </si>
  <si>
    <t>LEGISLATIVE COUNSEL BUREAU</t>
  </si>
  <si>
    <t>0170</t>
  </si>
  <si>
    <t>CA LAW REVISION COMMISSION</t>
  </si>
  <si>
    <t>07/01/1985</t>
  </si>
  <si>
    <t>0180</t>
  </si>
  <si>
    <t>COMMISSION ON UNIFORM ST LAWS</t>
  </si>
  <si>
    <t>0200</t>
  </si>
  <si>
    <t>JUDICIAL</t>
  </si>
  <si>
    <t>0240</t>
  </si>
  <si>
    <t>CA JUDICAL CENTER LIBRARY</t>
  </si>
  <si>
    <t>08/18/2000</t>
  </si>
  <si>
    <t>0250</t>
  </si>
  <si>
    <t>JUDICIARY</t>
  </si>
  <si>
    <t>0260</t>
  </si>
  <si>
    <t>SUPREME COURT</t>
  </si>
  <si>
    <t>0270</t>
  </si>
  <si>
    <t>JUDICIAL COUNCIL</t>
  </si>
  <si>
    <t>0280</t>
  </si>
  <si>
    <t>COMM ON JUDICIAL PERFORMANCE</t>
  </si>
  <si>
    <t>0290</t>
  </si>
  <si>
    <t>HABEAS RESOURCE CENTER</t>
  </si>
  <si>
    <t>07/23/1999</t>
  </si>
  <si>
    <t>0300</t>
  </si>
  <si>
    <t>DISTRICT COURTS OF APPEAL</t>
  </si>
  <si>
    <t>04/05/1984</t>
  </si>
  <si>
    <t>0310</t>
  </si>
  <si>
    <t>FIRST DIST COURT OF APPEAL</t>
  </si>
  <si>
    <t>0320</t>
  </si>
  <si>
    <t>SECOND DIST COURT OF APPEAL</t>
  </si>
  <si>
    <t>0330</t>
  </si>
  <si>
    <t>THIRD DIST COURT OF APPEAL</t>
  </si>
  <si>
    <t>0340</t>
  </si>
  <si>
    <t>FOURTH DIST COURT OF APPEAL</t>
  </si>
  <si>
    <t>0350</t>
  </si>
  <si>
    <t>FIFTH DIST COURT OF APPEAL</t>
  </si>
  <si>
    <t>0360</t>
  </si>
  <si>
    <t>SIXTH DIST COURT OF APPEAL</t>
  </si>
  <si>
    <t>0390</t>
  </si>
  <si>
    <t>CONTRIB TO JUDGES RET FUND</t>
  </si>
  <si>
    <t>0420</t>
  </si>
  <si>
    <t>SAL OF SUPERIOR COURT JUDGES</t>
  </si>
  <si>
    <t>0440</t>
  </si>
  <si>
    <t>ST BLOCK GRANT FOR SUP CT JUDG</t>
  </si>
  <si>
    <t>0450</t>
  </si>
  <si>
    <t>ST. BLK GRANT TRIAL CT.FUNDING</t>
  </si>
  <si>
    <t>0460</t>
  </si>
  <si>
    <t>NAT CENTER FOR STATE COURTS</t>
  </si>
  <si>
    <t>0490</t>
  </si>
  <si>
    <t>EXECUTIVE</t>
  </si>
  <si>
    <t>0500</t>
  </si>
  <si>
    <t>GOVERNORS OFFICE</t>
  </si>
  <si>
    <t>0505</t>
  </si>
  <si>
    <t>OFFICE OF TECHNOLOGY</t>
  </si>
  <si>
    <t>GENERAL GOVERNMENT- DO NOT USE</t>
  </si>
  <si>
    <t>11/04/2016</t>
  </si>
  <si>
    <t>0509</t>
  </si>
  <si>
    <t>GOV OFC OF BUSINESS &amp; ECONOMIC</t>
  </si>
  <si>
    <t>08/06/2013</t>
  </si>
  <si>
    <t>0511</t>
  </si>
  <si>
    <t>SEC FOR GOVERNMENT OPERATIONS</t>
  </si>
  <si>
    <t>08/26/2014</t>
  </si>
  <si>
    <t>0515</t>
  </si>
  <si>
    <t>SEC FOR BUS-CONSUM-SERV &amp; HOUS</t>
  </si>
  <si>
    <t>0825</t>
  </si>
  <si>
    <t>BUS, CONSUMER SERV, HOUSING</t>
  </si>
  <si>
    <t>08/19/2016</t>
  </si>
  <si>
    <t>0521</t>
  </si>
  <si>
    <t>SECRETARY OF TRANSPORTATION AG</t>
  </si>
  <si>
    <t>0830</t>
  </si>
  <si>
    <t>TRANSPORTATION</t>
  </si>
  <si>
    <t>0530</t>
  </si>
  <si>
    <t>HEALTH AND WELFARE AGENCY</t>
  </si>
  <si>
    <t>0815</t>
  </si>
  <si>
    <t>HEALTH AND HUMAN SERVICES</t>
  </si>
  <si>
    <t>0531</t>
  </si>
  <si>
    <t>OFFICE OF SYSTEM INTEGRATION</t>
  </si>
  <si>
    <t>0540</t>
  </si>
  <si>
    <t>NATURAL RESOURCES AGENCY, SECY</t>
  </si>
  <si>
    <t>0820</t>
  </si>
  <si>
    <t>RESOURCES</t>
  </si>
  <si>
    <t>07/08/2016</t>
  </si>
  <si>
    <t>00/00/1999</t>
  </si>
  <si>
    <t>0550</t>
  </si>
  <si>
    <t>YOUTH &amp; ADULT CORRECTIONAL AG</t>
  </si>
  <si>
    <t>0835</t>
  </si>
  <si>
    <t>CORRECTIONS AND REHAB DONOTUSE</t>
  </si>
  <si>
    <t>0552</t>
  </si>
  <si>
    <t>OFFICE OF THE INSPECTOR GENERL</t>
  </si>
  <si>
    <t>0553</t>
  </si>
  <si>
    <t>OFFICE OF INSPECTOR GENERAL</t>
  </si>
  <si>
    <t>08/29/2001</t>
  </si>
  <si>
    <t>0555</t>
  </si>
  <si>
    <t>ENVIRONMENTAL PROTECTION, SECY</t>
  </si>
  <si>
    <t>0558</t>
  </si>
  <si>
    <t>SECTY CHILD DEV &amp; EDUCATION</t>
  </si>
  <si>
    <t>0810</t>
  </si>
  <si>
    <t>EDUCATION - DO NOT USE</t>
  </si>
  <si>
    <t>0559</t>
  </si>
  <si>
    <t>SEC-LABOR-AND-WORKFORCE-DEVLMT</t>
  </si>
  <si>
    <t>0560</t>
  </si>
  <si>
    <t>CITIZEN INIT &amp; VOLUNTARY ACT</t>
  </si>
  <si>
    <t>0565</t>
  </si>
  <si>
    <t>CA COMM INDUSTRIAL INNOVATION</t>
  </si>
  <si>
    <t>0570</t>
  </si>
  <si>
    <t>GOV COUNCIL ON WEL &amp; PHYS FIT</t>
  </si>
  <si>
    <t>0580</t>
  </si>
  <si>
    <t>OFFICE CA/MEXICO AFFAIRS</t>
  </si>
  <si>
    <t>0585</t>
  </si>
  <si>
    <t>CA STATE WORLD TRADE COMM</t>
  </si>
  <si>
    <t>0590</t>
  </si>
  <si>
    <t>SOUTHWEST BOARDER REG CONN</t>
  </si>
  <si>
    <t>01/01/1984</t>
  </si>
  <si>
    <t>0630</t>
  </si>
  <si>
    <t>OFC/SP HEALTH CARE NEGOTIATNS</t>
  </si>
  <si>
    <t>0650</t>
  </si>
  <si>
    <t>OFFICE OF PLANNING &amp; RESEARCH</t>
  </si>
  <si>
    <t>0660</t>
  </si>
  <si>
    <t>DEPT. OF ECONOMIC OPPORTUNITY</t>
  </si>
  <si>
    <t>0670</t>
  </si>
  <si>
    <t>OFFICE LONG-ERM CARE</t>
  </si>
  <si>
    <t>06/28/1984</t>
  </si>
  <si>
    <t>0690</t>
  </si>
  <si>
    <t>CA EMERGENCY MANAGEMENT AGENCY</t>
  </si>
  <si>
    <t>09/17/2009</t>
  </si>
  <si>
    <t>0695</t>
  </si>
  <si>
    <t>NATURAL DISASTER ASSISTANCE</t>
  </si>
  <si>
    <t>06/28/1990</t>
  </si>
  <si>
    <t>0697</t>
  </si>
  <si>
    <t>NORTHRIDGE EARTHQUAKE</t>
  </si>
  <si>
    <t>07/30/1997</t>
  </si>
  <si>
    <t>0720</t>
  </si>
  <si>
    <t>GOVERNORS PORTRAIT</t>
  </si>
  <si>
    <t>0730</t>
  </si>
  <si>
    <t>REG OF GOV ELECT &amp; OUTGO GOV</t>
  </si>
  <si>
    <t>0740</t>
  </si>
  <si>
    <t>EXECUTIVE/CONSTITUTIONAL OFF</t>
  </si>
  <si>
    <t>0750</t>
  </si>
  <si>
    <t>OFFICE OF LIEUTENANT GOVERNOR</t>
  </si>
  <si>
    <t>0780</t>
  </si>
  <si>
    <t>RURAL YOUTH EMPLOYMENT COMM</t>
  </si>
  <si>
    <t>DEPARTMENT OF JUSTICE</t>
  </si>
  <si>
    <t>OJ HAWKINS DATA CENTER</t>
  </si>
  <si>
    <t>0840</t>
  </si>
  <si>
    <t>STATE CONTROLLER</t>
  </si>
  <si>
    <t>0841</t>
  </si>
  <si>
    <t>SCO STATEWIDE INFO TECH PROJ</t>
  </si>
  <si>
    <t>0845</t>
  </si>
  <si>
    <t>DEPARTMENT OF INSURANCE</t>
  </si>
  <si>
    <t>10/24/1995</t>
  </si>
  <si>
    <t>0850</t>
  </si>
  <si>
    <t>CAL STATE LOTTERY COMMISSION</t>
  </si>
  <si>
    <t>0855</t>
  </si>
  <si>
    <t>GAMBLING CONTROL COMMISSION</t>
  </si>
  <si>
    <t>0860</t>
  </si>
  <si>
    <t>STATE BOARD OF EQUALIZATION</t>
  </si>
  <si>
    <t>0870</t>
  </si>
  <si>
    <t>OFFICE OF TAX APPEALS</t>
  </si>
  <si>
    <t>08/06/2018</t>
  </si>
  <si>
    <t>0890</t>
  </si>
  <si>
    <t>SECRETARY OF STATE</t>
  </si>
  <si>
    <t>0911</t>
  </si>
  <si>
    <t>CITIZENS REDISTRICTING COMM</t>
  </si>
  <si>
    <t>08/25/2010</t>
  </si>
  <si>
    <t>0950</t>
  </si>
  <si>
    <t>STATE TREASURER</t>
  </si>
  <si>
    <t>04/18/1988</t>
  </si>
  <si>
    <t>0953</t>
  </si>
  <si>
    <t>LOCAL AGY INDEBTEDNSS LOAN PGM</t>
  </si>
  <si>
    <t>0954</t>
  </si>
  <si>
    <t>SCHOLARSHARE INVESTMENT BOARD</t>
  </si>
  <si>
    <t>EDUCATION</t>
  </si>
  <si>
    <t>0955</t>
  </si>
  <si>
    <t>CALIF REVENUE BOND FINAN AU</t>
  </si>
  <si>
    <t>0956</t>
  </si>
  <si>
    <t>DEBT ADVISORY COMMISSION</t>
  </si>
  <si>
    <t>0959</t>
  </si>
  <si>
    <t>CA DEBT LIMIT ALLOCATN COMMITE</t>
  </si>
  <si>
    <t>0960</t>
  </si>
  <si>
    <t>LOCAL AGCY INDEBTEDNESS LN PG</t>
  </si>
  <si>
    <t>0962</t>
  </si>
  <si>
    <t>CAL RAIL PASSENGER FIN COMM</t>
  </si>
  <si>
    <t>0964</t>
  </si>
  <si>
    <t>CA TRANSPORTATION FINANCE AUTH</t>
  </si>
  <si>
    <t>0965</t>
  </si>
  <si>
    <t>CA INDUSTRL DEV FIN ADVRY COMM</t>
  </si>
  <si>
    <t>0968</t>
  </si>
  <si>
    <t>MORTGAGE BOND ALLOC COMMITTEE</t>
  </si>
  <si>
    <t>0970</t>
  </si>
  <si>
    <t>0971</t>
  </si>
  <si>
    <t>CA ALT ENERGY SOURCE FIN AUTHY</t>
  </si>
  <si>
    <t>0974</t>
  </si>
  <si>
    <t>POLLUTION CONTRL FINANCNG AUTH</t>
  </si>
  <si>
    <t>0975</t>
  </si>
  <si>
    <t>L.A. STATE BLDG AUTHORITY</t>
  </si>
  <si>
    <t>0976</t>
  </si>
  <si>
    <t>CAPITOL AREA DEVELOPMENT AUTH</t>
  </si>
  <si>
    <t>0977</t>
  </si>
  <si>
    <t>CA HEALTH FACILITIES FIN AUTH</t>
  </si>
  <si>
    <t>0978</t>
  </si>
  <si>
    <t>S.F. STATE BLDG AUTHORITY</t>
  </si>
  <si>
    <t>0979</t>
  </si>
  <si>
    <t>OAKLAND JOINT POWERS AUTHORITY</t>
  </si>
  <si>
    <t>0980</t>
  </si>
  <si>
    <t>0981</t>
  </si>
  <si>
    <t>CALIFORNIA ABLE ACT BOARD</t>
  </si>
  <si>
    <t>08/10/2017</t>
  </si>
  <si>
    <t>0983</t>
  </si>
  <si>
    <t>CA URBN WTRFRNT AREA RES FIN</t>
  </si>
  <si>
    <t>0984</t>
  </si>
  <si>
    <t>SECURE CHOICE RETIRE SAVINGS I</t>
  </si>
  <si>
    <t>09/29/2014</t>
  </si>
  <si>
    <t>0985</t>
  </si>
  <si>
    <t>CA SCHOOL FINANCE AUTHORITY</t>
  </si>
  <si>
    <t>0986</t>
  </si>
  <si>
    <t>CAL STUDENT LOAN AUTHORITY</t>
  </si>
  <si>
    <t>0989</t>
  </si>
  <si>
    <t>CAL EDUC FACILITIES AUTHORITY</t>
  </si>
  <si>
    <t>0992</t>
  </si>
  <si>
    <t>HAZARD SUB CLEANUP FIN AUTH</t>
  </si>
  <si>
    <t>0994</t>
  </si>
  <si>
    <t>CA.COMM.TO PROMOTE SELF-ESTEEM</t>
  </si>
  <si>
    <t>1000</t>
  </si>
  <si>
    <t>STATE AND CONSUMER SERVICES</t>
  </si>
  <si>
    <t>1045</t>
  </si>
  <si>
    <t>CANNABIS CONTROL APPEALS PANEL</t>
  </si>
  <si>
    <t>1108</t>
  </si>
  <si>
    <t>CALIFORNIA AEROSPACE COMM.</t>
  </si>
  <si>
    <t>1110</t>
  </si>
  <si>
    <t>DEPT OF CONSUMER AFFAIRS</t>
  </si>
  <si>
    <t>1111</t>
  </si>
  <si>
    <t>1120</t>
  </si>
  <si>
    <t>BOARD OF ACCOUNTANCY</t>
  </si>
  <si>
    <t>1130</t>
  </si>
  <si>
    <t>BD OF ARCHITECTURAL EXAMINERS</t>
  </si>
  <si>
    <t>1140</t>
  </si>
  <si>
    <t>STATE ATHLETIC COMMISSION</t>
  </si>
  <si>
    <t>1150</t>
  </si>
  <si>
    <t>BUREAU OF AUTOMOTIVE REPAIR</t>
  </si>
  <si>
    <t>1160</t>
  </si>
  <si>
    <t>BOARD OF BARBER EXAMINERS</t>
  </si>
  <si>
    <t>1165</t>
  </si>
  <si>
    <t>BD OF BARBERING &amp; COSMETOLOGY</t>
  </si>
  <si>
    <t>1170</t>
  </si>
  <si>
    <t>BD OF BEHAVIORAL SCIENCE EXAM</t>
  </si>
  <si>
    <t>1180</t>
  </si>
  <si>
    <t>CEMETERY BOARD</t>
  </si>
  <si>
    <t>1190</t>
  </si>
  <si>
    <t>BUR COLLECTION/INVEST SERVICE</t>
  </si>
  <si>
    <t>1200</t>
  </si>
  <si>
    <t>BUREAU OF COLLECTION AGENCIES</t>
  </si>
  <si>
    <t>1210</t>
  </si>
  <si>
    <t>BUREAU OF PRIVATE INVEST &amp; ADJ</t>
  </si>
  <si>
    <t>1220</t>
  </si>
  <si>
    <t>ST BD OF REGIS CONSTR INSP</t>
  </si>
  <si>
    <t>1230</t>
  </si>
  <si>
    <t>CONTRACTORS LICENSE BOARD</t>
  </si>
  <si>
    <t>1240</t>
  </si>
  <si>
    <t>BOARD OF COSMETOLOGY</t>
  </si>
  <si>
    <t>1250</t>
  </si>
  <si>
    <t>BOARD OF DENTAL EXAMINERS</t>
  </si>
  <si>
    <t>10/28/2016</t>
  </si>
  <si>
    <t>1260</t>
  </si>
  <si>
    <t>BOARD OF DENTISTRY</t>
  </si>
  <si>
    <t>1270</t>
  </si>
  <si>
    <t>BOARD OF DENTAL AUXILIARIES</t>
  </si>
  <si>
    <t>1280</t>
  </si>
  <si>
    <t>BU OF ELECTRON &amp; APPL REPAIR</t>
  </si>
  <si>
    <t>1300</t>
  </si>
  <si>
    <t>BUREAU OF PERSONNEL SERVICES</t>
  </si>
  <si>
    <t>1310</t>
  </si>
  <si>
    <t>NURSES REGISTRY</t>
  </si>
  <si>
    <t>1330</t>
  </si>
  <si>
    <t>BD OF FUNERAL DIR &amp; EMBALMERS</t>
  </si>
  <si>
    <t>1340</t>
  </si>
  <si>
    <t>BD OF REGIS FOR GEOLOGISTS</t>
  </si>
  <si>
    <t>1350</t>
  </si>
  <si>
    <t>BD OF GUIDE DOGS FOR THE BLIND</t>
  </si>
  <si>
    <t>1360</t>
  </si>
  <si>
    <t>BUREAU OF HOME FURNISHING</t>
  </si>
  <si>
    <t>1370</t>
  </si>
  <si>
    <t>BD OF LANDSCAPE ARCHITECTS</t>
  </si>
  <si>
    <t>1380</t>
  </si>
  <si>
    <t>MEDICAL QUALITY ASSURANCE</t>
  </si>
  <si>
    <t>11/03/2016</t>
  </si>
  <si>
    <t>1390</t>
  </si>
  <si>
    <t>BD OF MED QUALITY ASSURANCE</t>
  </si>
  <si>
    <t>1400</t>
  </si>
  <si>
    <t>ACUPUNCTURE ADVIS COMMITTEE</t>
  </si>
  <si>
    <t>1410</t>
  </si>
  <si>
    <t>BD-MED EXAM-HEARING AID DISP</t>
  </si>
  <si>
    <t>1420</t>
  </si>
  <si>
    <t>PHYSICAL THERAPY EXAM COMM</t>
  </si>
  <si>
    <t>1430</t>
  </si>
  <si>
    <t>BD OF REGIS PHYS ASST EX COMM</t>
  </si>
  <si>
    <t>1440</t>
  </si>
  <si>
    <t>PODIATRY EXAMINING COMMITTEE</t>
  </si>
  <si>
    <t>1450</t>
  </si>
  <si>
    <t>PSYCHOLOGY EXAMINING COMMITTEE</t>
  </si>
  <si>
    <t>1455</t>
  </si>
  <si>
    <t>RESPIRATORY CARE EXAM COMITE</t>
  </si>
  <si>
    <t>1460</t>
  </si>
  <si>
    <t>BD OF M Q ASSURSP PATH AUDIO</t>
  </si>
  <si>
    <t>1470</t>
  </si>
  <si>
    <t>BD OF NURSING HOME ADMIN</t>
  </si>
  <si>
    <t>1475</t>
  </si>
  <si>
    <t>BD OF OCCUPATIONAL THERAPY</t>
  </si>
  <si>
    <t>1480</t>
  </si>
  <si>
    <t>BOARD OF OPTOMETRY</t>
  </si>
  <si>
    <t>1485</t>
  </si>
  <si>
    <t>OSTEOPATHIC-MEDICAL-OF CA</t>
  </si>
  <si>
    <t>1490</t>
  </si>
  <si>
    <t>BOARD OF PHARMACY</t>
  </si>
  <si>
    <t>1500</t>
  </si>
  <si>
    <t>BD OF REG-PROFFESSIONAL ENGRS</t>
  </si>
  <si>
    <t>1510</t>
  </si>
  <si>
    <t>BD OF REGISTERED NURSING</t>
  </si>
  <si>
    <t>1520</t>
  </si>
  <si>
    <t>CERT SHORTHAND REPORTERS BD</t>
  </si>
  <si>
    <t>1530</t>
  </si>
  <si>
    <t>STRUCTURAL PEST CONTROL BOARD</t>
  </si>
  <si>
    <t>1540</t>
  </si>
  <si>
    <t>TAX PREPARERS' PROGRAM</t>
  </si>
  <si>
    <t>1550</t>
  </si>
  <si>
    <t>VETERINARY MEDICINE</t>
  </si>
  <si>
    <t>1560</t>
  </si>
  <si>
    <t>VETERINARY MEDICINE EXAM BOARD</t>
  </si>
  <si>
    <t>1570</t>
  </si>
  <si>
    <t>ANIMAL HEALTH TECH EXAM COMM</t>
  </si>
  <si>
    <t>1580</t>
  </si>
  <si>
    <t>BD OF VOC NURS AND PSYCH TECH</t>
  </si>
  <si>
    <t>1590</t>
  </si>
  <si>
    <t>VOCATIONAL NURSE EXAM BOARD</t>
  </si>
  <si>
    <t>1600</t>
  </si>
  <si>
    <t>PSYCH TECH EXAMINING COMMITTEE</t>
  </si>
  <si>
    <t>1654</t>
  </si>
  <si>
    <t>1655</t>
  </si>
  <si>
    <t>DEPT OF CONSUMER AFF -ADM SEV</t>
  </si>
  <si>
    <t>1660</t>
  </si>
  <si>
    <t>DEPT CONSUMER AFF-INVESTIGATE</t>
  </si>
  <si>
    <t>1670</t>
  </si>
  <si>
    <t>DEPT CONSUMER AFF-ADMINISTN</t>
  </si>
  <si>
    <t>1680</t>
  </si>
  <si>
    <t>CONSUMER AFF-BLDG MAINT &amp; OP</t>
  </si>
  <si>
    <t>1690</t>
  </si>
  <si>
    <t>SIESMIC SAFETY COMMISSION</t>
  </si>
  <si>
    <t>1700</t>
  </si>
  <si>
    <t>DEPT FAIR EMPLOYMENT &amp; HOUSING</t>
  </si>
  <si>
    <t>1701</t>
  </si>
  <si>
    <t>BUSINESS OVERSIGHT</t>
  </si>
  <si>
    <t>1705</t>
  </si>
  <si>
    <t>FAIR EMPLOY AND HOUSING COMM</t>
  </si>
  <si>
    <t>1750</t>
  </si>
  <si>
    <t>HORSE RACING BOARD</t>
  </si>
  <si>
    <t>1790</t>
  </si>
  <si>
    <t>OFFICE OF STATE ARCHITECT</t>
  </si>
  <si>
    <t>1800</t>
  </si>
  <si>
    <t>OFFICE OF STATE PRINTING</t>
  </si>
  <si>
    <t>1820</t>
  </si>
  <si>
    <t>OFFICE OF PUBLIC SCHOOL CONSTR</t>
  </si>
  <si>
    <t>1830</t>
  </si>
  <si>
    <t>STATE ALLOCATION BOARD</t>
  </si>
  <si>
    <t>1860</t>
  </si>
  <si>
    <t>INTERGOVT PERS ACT ADVIS COUNC</t>
  </si>
  <si>
    <t>1880</t>
  </si>
  <si>
    <t>STATE PERSONNEL BOARD</t>
  </si>
  <si>
    <t>2000</t>
  </si>
  <si>
    <t>BUSINESS, TRANSP AND HOUSING</t>
  </si>
  <si>
    <t>12/21/2016</t>
  </si>
  <si>
    <t>2010</t>
  </si>
  <si>
    <t>BUSINESS AND HOUSING</t>
  </si>
  <si>
    <t>2020</t>
  </si>
  <si>
    <t>2050</t>
  </si>
  <si>
    <t>BUS, TRANSP AND HSNG AGCY PROG</t>
  </si>
  <si>
    <t>2060</t>
  </si>
  <si>
    <t>SOLAR CAL OFFICE</t>
  </si>
  <si>
    <t>2070</t>
  </si>
  <si>
    <t>SOLAR BUSINESS OFFICE</t>
  </si>
  <si>
    <t>2080</t>
  </si>
  <si>
    <t>SOLAR AND ENERGY CONS MTG CORP</t>
  </si>
  <si>
    <t>2100</t>
  </si>
  <si>
    <t>DEPT OF ALCOHOLIC BEV CONTROL</t>
  </si>
  <si>
    <t>12/12/2016</t>
  </si>
  <si>
    <t>2120</t>
  </si>
  <si>
    <t>ALCOHOLIC BEV CTRL APPEALS BD</t>
  </si>
  <si>
    <t>2140</t>
  </si>
  <si>
    <t>STATE BANKING DEPARTMENT</t>
  </si>
  <si>
    <t>2150</t>
  </si>
  <si>
    <t>FINANCIAL INSTITUTIONS</t>
  </si>
  <si>
    <t>ADD BACK TO POST PY REVERSAL</t>
  </si>
  <si>
    <t>DELETE 16/17</t>
  </si>
  <si>
    <t>08/18/2016</t>
  </si>
  <si>
    <t>2180</t>
  </si>
  <si>
    <t>DEPART OF CORPORATIONS</t>
  </si>
  <si>
    <t>08/24/2016</t>
  </si>
  <si>
    <t>2190</t>
  </si>
  <si>
    <t>MAJOR MEDICAL INSURANCE BOARD</t>
  </si>
  <si>
    <t>2200</t>
  </si>
  <si>
    <t>DEPARTMENT OF COMMERCE</t>
  </si>
  <si>
    <t>2220</t>
  </si>
  <si>
    <t>OFFICE OF SMALL BUSINESS DEVEL</t>
  </si>
  <si>
    <t>2222</t>
  </si>
  <si>
    <t>ST ASST FD FOR ENTERPRISE</t>
  </si>
  <si>
    <t>2225</t>
  </si>
  <si>
    <t>UNITARY FUND PROGRAMS</t>
  </si>
  <si>
    <t>2230</t>
  </si>
  <si>
    <t>CA INDTRL DEV FINCL ADVRY COMM</t>
  </si>
  <si>
    <t>2235</t>
  </si>
  <si>
    <t>CA HOME LOAN MORTGAGE ASSN</t>
  </si>
  <si>
    <t>2240</t>
  </si>
  <si>
    <t>DEPT-HOUSING/COMMUNITY DEVEL</t>
  </si>
  <si>
    <t>2245</t>
  </si>
  <si>
    <t>CALIFORNIA HOUSING FINANCE AGY</t>
  </si>
  <si>
    <t>2265</t>
  </si>
  <si>
    <t>CALIFORNIA HOUSING INSURANCE</t>
  </si>
  <si>
    <t>2270</t>
  </si>
  <si>
    <t>2290</t>
  </si>
  <si>
    <t>2295</t>
  </si>
  <si>
    <t>INSURANCE ADVISORY OFFICE</t>
  </si>
  <si>
    <t>2320</t>
  </si>
  <si>
    <t>DEPARTMENT OF REAL ESTATE</t>
  </si>
  <si>
    <t>12/20/2018</t>
  </si>
  <si>
    <t>2340</t>
  </si>
  <si>
    <t>DEPARTMENT OF SAVINGS AND LOAN</t>
  </si>
  <si>
    <t>2400</t>
  </si>
  <si>
    <t>DEPT. OF MANAGED HEALTH CARE</t>
  </si>
  <si>
    <t>2500</t>
  </si>
  <si>
    <t>08/18/2017</t>
  </si>
  <si>
    <t>2600</t>
  </si>
  <si>
    <t>CA TRANSPORTATION COMM</t>
  </si>
  <si>
    <t>2640</t>
  </si>
  <si>
    <t>STATE TRANSIT ASSISTANCE</t>
  </si>
  <si>
    <t>2660</t>
  </si>
  <si>
    <t>DEPT OF TRANSPORTATION</t>
  </si>
  <si>
    <t>2665</t>
  </si>
  <si>
    <t>HIGH SPEED RAIL AUTHORITY</t>
  </si>
  <si>
    <t>2670</t>
  </si>
  <si>
    <t>BD OF PILOT COMMISSIONERS-SF</t>
  </si>
  <si>
    <t>08/03/2017</t>
  </si>
  <si>
    <t>2700</t>
  </si>
  <si>
    <t>OFFICE OF TRAFFIC SAFETY</t>
  </si>
  <si>
    <t>MERGED W/0521-ADD 4 PY ACCR RV</t>
  </si>
  <si>
    <t>09/28/2016</t>
  </si>
  <si>
    <t>2720</t>
  </si>
  <si>
    <t>DEPT OF CAL HIGHWAY PATROL</t>
  </si>
  <si>
    <t>2740</t>
  </si>
  <si>
    <t>DEPARTMENT OF MOTOR VEHICLES</t>
  </si>
  <si>
    <t>2780</t>
  </si>
  <si>
    <t>STEPHEN P TEALE DATA CENTER</t>
  </si>
  <si>
    <t>2900</t>
  </si>
  <si>
    <t>TRADE AND COMMERCE</t>
  </si>
  <si>
    <t>2920</t>
  </si>
  <si>
    <t>TECHNOLOGY TRADE &amp; COMMERCE AG</t>
  </si>
  <si>
    <t>3000</t>
  </si>
  <si>
    <t>NATURAL RESOURCES</t>
  </si>
  <si>
    <t>3100</t>
  </si>
  <si>
    <t>EXPOSITION PARK</t>
  </si>
  <si>
    <t>10/17/2018</t>
  </si>
  <si>
    <t>3105</t>
  </si>
  <si>
    <t>CALIFORNIA AFRO-AMERICAN MUSEU</t>
  </si>
  <si>
    <t>09/05/2014</t>
  </si>
  <si>
    <t>3110</t>
  </si>
  <si>
    <t>SPECIAL RESOURCES PROGRAMS</t>
  </si>
  <si>
    <t>3125</t>
  </si>
  <si>
    <t>CALIF TAHOE CONSERVANCY</t>
  </si>
  <si>
    <t>3130</t>
  </si>
  <si>
    <t>WATERWAYS MANAGEMENT PLANNING</t>
  </si>
  <si>
    <t>3140</t>
  </si>
  <si>
    <t>SEA GRANT PROGRAM</t>
  </si>
  <si>
    <t>3150</t>
  </si>
  <si>
    <t>CALIF TAHOE REGIONAL PLANNING</t>
  </si>
  <si>
    <t>3180</t>
  </si>
  <si>
    <t>GEOTHERMAL RESOURCES DEV PRGMS</t>
  </si>
  <si>
    <t>3210</t>
  </si>
  <si>
    <t>ENVIRONMENTAL PROTECTION PGM</t>
  </si>
  <si>
    <t>03/08/2001</t>
  </si>
  <si>
    <t>3300</t>
  </si>
  <si>
    <t>ST ASSIT FD-ENGY CA BUS/INDUS</t>
  </si>
  <si>
    <t>3310</t>
  </si>
  <si>
    <t>CA ALT ENERGY SOURCE FIN AUTH</t>
  </si>
  <si>
    <t>3320</t>
  </si>
  <si>
    <t>POLLUTN CONTL FINANCING AUTH</t>
  </si>
  <si>
    <t>3340</t>
  </si>
  <si>
    <t>CALIFORNIA CONSERVATION CORPS</t>
  </si>
  <si>
    <t>3360</t>
  </si>
  <si>
    <t>ENERGY RES CONS AND DEV COMM</t>
  </si>
  <si>
    <t>3410</t>
  </si>
  <si>
    <t>HUMBOLDT BAY FUND</t>
  </si>
  <si>
    <t>07/21/1986</t>
  </si>
  <si>
    <t>3460</t>
  </si>
  <si>
    <t>COLORADO RIVER BOARD OF CALIF</t>
  </si>
  <si>
    <t>3480</t>
  </si>
  <si>
    <t>DEPARTMENT OF CONSERVATION</t>
  </si>
  <si>
    <t>3540</t>
  </si>
  <si>
    <t>DEPARTMENT OF FORESTRY</t>
  </si>
  <si>
    <t>3560</t>
  </si>
  <si>
    <t>STATE LANDS COMMISSION</t>
  </si>
  <si>
    <t>3580</t>
  </si>
  <si>
    <t>SEISMIC SAFETY COMMISSION</t>
  </si>
  <si>
    <t>3600</t>
  </si>
  <si>
    <t>DEPT OF FISH AND GAME</t>
  </si>
  <si>
    <t>3640</t>
  </si>
  <si>
    <t>WILDLIFE CONSERVATION BOARD</t>
  </si>
  <si>
    <t>3720</t>
  </si>
  <si>
    <t>CALIFORNIA COASTAL COMMISSION</t>
  </si>
  <si>
    <t>3760</t>
  </si>
  <si>
    <t>STATE COASTAL CONSERVANCY</t>
  </si>
  <si>
    <t>08/05/2016</t>
  </si>
  <si>
    <t>3780</t>
  </si>
  <si>
    <t>NATIVE AMERICAN HERITAGE COMM</t>
  </si>
  <si>
    <t>3790</t>
  </si>
  <si>
    <t>DEPT OF PARKS AND RECREATION</t>
  </si>
  <si>
    <t>3810</t>
  </si>
  <si>
    <t>SANTA MONICA MOUNTAINS CONSERV</t>
  </si>
  <si>
    <t>3820</t>
  </si>
  <si>
    <t>SF BAY CONSERVATION/DEVEL COMM</t>
  </si>
  <si>
    <t>3825</t>
  </si>
  <si>
    <t>SAN GABRIEL/LOWER LA RIVERS</t>
  </si>
  <si>
    <t>3830</t>
  </si>
  <si>
    <t>SAN JOAQUIN RIVER CONSUCY</t>
  </si>
  <si>
    <t>3835</t>
  </si>
  <si>
    <t>BALDWIN HILLS CONSERVANCY</t>
  </si>
  <si>
    <t>10/15/2002</t>
  </si>
  <si>
    <t>3840</t>
  </si>
  <si>
    <t>DELTA PROTECTION COMMISSION</t>
  </si>
  <si>
    <t>04/04/1994</t>
  </si>
  <si>
    <t>3845</t>
  </si>
  <si>
    <t>SAN DIEGO RIVE CONSERVANCY</t>
  </si>
  <si>
    <t>08/18/2004</t>
  </si>
  <si>
    <t>3850</t>
  </si>
  <si>
    <t>COACHELLA VALLEY MTS CONSV</t>
  </si>
  <si>
    <t>3855</t>
  </si>
  <si>
    <t>SIERRA NEVADA CONSERVANCY</t>
  </si>
  <si>
    <t>3860</t>
  </si>
  <si>
    <t>DEPARTMENT OF WATER RESOURCES</t>
  </si>
  <si>
    <t>3870</t>
  </si>
  <si>
    <t>CA BAY DELTA</t>
  </si>
  <si>
    <t>3875</t>
  </si>
  <si>
    <t>SAC-SAN JOAQUIN DELTA CONSERV</t>
  </si>
  <si>
    <t>3885</t>
  </si>
  <si>
    <t>DELTA STEWARDSHIP COUNCIL</t>
  </si>
  <si>
    <t>3900</t>
  </si>
  <si>
    <t>AIR RESOURCES BOARD</t>
  </si>
  <si>
    <t>06/23/1992</t>
  </si>
  <si>
    <t>3910</t>
  </si>
  <si>
    <t>CA INTEGRATED WASTE MANAGE. BD</t>
  </si>
  <si>
    <t>3930</t>
  </si>
  <si>
    <t>DEPT OF PESTICIDE REGULATION</t>
  </si>
  <si>
    <t>3940</t>
  </si>
  <si>
    <t>ST WATER RESOURCES CONTROL BD</t>
  </si>
  <si>
    <t>3945</t>
  </si>
  <si>
    <t>PYMT OF INTEREST ON PMIA LOANS</t>
  </si>
  <si>
    <t>10/23/1990</t>
  </si>
  <si>
    <t>3946</t>
  </si>
  <si>
    <t>GENERAL OBLIGATION BONDS</t>
  </si>
  <si>
    <t>3948</t>
  </si>
  <si>
    <t>STATE MANDATED LOCAL COSTS</t>
  </si>
  <si>
    <t>3949</t>
  </si>
  <si>
    <t>MISC ADJUSTMENTS</t>
  </si>
  <si>
    <t>3960</t>
  </si>
  <si>
    <t>DEPT OF TOXIC SUBSTANCES CTL</t>
  </si>
  <si>
    <t>3970</t>
  </si>
  <si>
    <t>RESOURCES RECYCLING RECOVERY</t>
  </si>
  <si>
    <t>3980</t>
  </si>
  <si>
    <t>OFFICE OF ENVIR HLTH HAZ ASS</t>
  </si>
  <si>
    <t>4000</t>
  </si>
  <si>
    <t>HEALTH AND WELFARE</t>
  </si>
  <si>
    <t>4100</t>
  </si>
  <si>
    <t>STATE COUNCIL-DEV DISABILITY</t>
  </si>
  <si>
    <t>4110</t>
  </si>
  <si>
    <t>AREA BOARD-DEV DISABILITY</t>
  </si>
  <si>
    <t>4120</t>
  </si>
  <si>
    <t>EMERGENCY MEDICAL SERVICE AUTH</t>
  </si>
  <si>
    <t>4130</t>
  </si>
  <si>
    <t>HLTH AND HUMAN SVCS AGY CTR</t>
  </si>
  <si>
    <t>4140</t>
  </si>
  <si>
    <t>OFFICE OF HEALTH PLAN &amp; DEV</t>
  </si>
  <si>
    <t>4150</t>
  </si>
  <si>
    <t>DEPT OF MANAGED HEALTH CARE</t>
  </si>
  <si>
    <t>RENUMBERED FROM 2400</t>
  </si>
  <si>
    <t>4170</t>
  </si>
  <si>
    <t>DEPARTMENT OF AGING</t>
  </si>
  <si>
    <t>4180</t>
  </si>
  <si>
    <t>COMMISSION ON AGING</t>
  </si>
  <si>
    <t>4185</t>
  </si>
  <si>
    <t>CALIFORNIA SENIOR LEGISLATURE</t>
  </si>
  <si>
    <t>4210</t>
  </si>
  <si>
    <t>GOV COUNCIL DRUG/ALCOHOL ABUSE</t>
  </si>
  <si>
    <t>4220</t>
  </si>
  <si>
    <t>GOV ADV COM CHILD DEVEL PROG</t>
  </si>
  <si>
    <t>4250</t>
  </si>
  <si>
    <t>CA. CHILDREN AND FAMILIES COMM</t>
  </si>
  <si>
    <t>4260</t>
  </si>
  <si>
    <t>DEPARTMENT OF HEALTH CARE SVCS</t>
  </si>
  <si>
    <t>4265</t>
  </si>
  <si>
    <t>DEPARTMENT OF PUBLIC HEALTH</t>
  </si>
  <si>
    <t>4270</t>
  </si>
  <si>
    <t>CAL MED ASSISTANCE COMMISSION</t>
  </si>
  <si>
    <t>4280</t>
  </si>
  <si>
    <t>MANAGED RISK MED INSUR BD.</t>
  </si>
  <si>
    <t>4300</t>
  </si>
  <si>
    <t>DEPT. DEVELOPMENTAL SVCS</t>
  </si>
  <si>
    <t>4310</t>
  </si>
  <si>
    <t>DO NOT USE AGENCY MERGED WITH</t>
  </si>
  <si>
    <t>09/07/2018</t>
  </si>
  <si>
    <t>4320</t>
  </si>
  <si>
    <t>STATE HOSPITALS</t>
  </si>
  <si>
    <t>4350</t>
  </si>
  <si>
    <t>4370</t>
  </si>
  <si>
    <t>4390</t>
  </si>
  <si>
    <t>4400</t>
  </si>
  <si>
    <t>4430</t>
  </si>
  <si>
    <t>4440</t>
  </si>
  <si>
    <t>DEPT. OF STATE HOSPITAL</t>
  </si>
  <si>
    <t>4450</t>
  </si>
  <si>
    <t>SACRAMENTO STATE HOSPITAL</t>
  </si>
  <si>
    <t>4460</t>
  </si>
  <si>
    <t>4470</t>
  </si>
  <si>
    <t>ATASCADERO STATE HOSPITAL</t>
  </si>
  <si>
    <t>4490</t>
  </si>
  <si>
    <t>METROPOLITAN STATE HOSPITAL</t>
  </si>
  <si>
    <t>4500</t>
  </si>
  <si>
    <t>NAPA STATE HOSPITAL</t>
  </si>
  <si>
    <t>4510</t>
  </si>
  <si>
    <t>PATTON STATE HOSPITAL</t>
  </si>
  <si>
    <t>4520</t>
  </si>
  <si>
    <t>STOCKTON STATE HOSPITAL-DMH</t>
  </si>
  <si>
    <t>4530</t>
  </si>
  <si>
    <t>VACAVILLE STATE HOSPITAL</t>
  </si>
  <si>
    <t>4540</t>
  </si>
  <si>
    <t>COALINGA STATE HOSPITAL</t>
  </si>
  <si>
    <t>4550</t>
  </si>
  <si>
    <t>SALINAS STATE HOSPITAL</t>
  </si>
  <si>
    <t>4560</t>
  </si>
  <si>
    <t>MENTAL HEALTH SVCS OVERSIGHT</t>
  </si>
  <si>
    <t>4700</t>
  </si>
  <si>
    <t>DEPT. COMMUNTY SVCS AND DEV</t>
  </si>
  <si>
    <t>4800</t>
  </si>
  <si>
    <t>CA. HLTH AND BENEFIT EXCHANGE</t>
  </si>
  <si>
    <t>5160</t>
  </si>
  <si>
    <t>DEPARTMENT OF REHABILITATION</t>
  </si>
  <si>
    <t>5165</t>
  </si>
  <si>
    <t>YOUTH AND COMMUNITY RESTORATIO</t>
  </si>
  <si>
    <t>09/09/2019</t>
  </si>
  <si>
    <t>5170</t>
  </si>
  <si>
    <t>ST INDPT LIVING COUNCIL</t>
  </si>
  <si>
    <t>5175</t>
  </si>
  <si>
    <t>DEPT OF CHILD SUPPORT SERVICE</t>
  </si>
  <si>
    <t>5180</t>
  </si>
  <si>
    <t>DEPT OF SOCIAL SERVICES</t>
  </si>
  <si>
    <t>5190</t>
  </si>
  <si>
    <t>CALIF HEALTH FACILITIES COMM</t>
  </si>
  <si>
    <t>5195</t>
  </si>
  <si>
    <t>STATE-LOCAL REALIGNMENT</t>
  </si>
  <si>
    <t>5196</t>
  </si>
  <si>
    <t>STATE-LOCAL REALIGNMENT,2011</t>
  </si>
  <si>
    <t>5210</t>
  </si>
  <si>
    <t>CORRECTIONS AND REHABILITATION</t>
  </si>
  <si>
    <t>5225</t>
  </si>
  <si>
    <t>DEPT OF CORRECTIONS &amp; REHAB</t>
  </si>
  <si>
    <t>5226</t>
  </si>
  <si>
    <t>CORRECTIONS &amp; REHAB HDQTRS</t>
  </si>
  <si>
    <t>5227</t>
  </si>
  <si>
    <t>STATE/COMMUNITY CORRECTIONS</t>
  </si>
  <si>
    <t>5228</t>
  </si>
  <si>
    <t>SAFE NGHBORHOODS &amp; SCHOOLS ACT</t>
  </si>
  <si>
    <t>5231</t>
  </si>
  <si>
    <t>CORRECTIONS &amp; REHAB CORCORAN</t>
  </si>
  <si>
    <t>5232</t>
  </si>
  <si>
    <t>CORRECTIONS &amp; REHAB EL CENTRO</t>
  </si>
  <si>
    <t>5233</t>
  </si>
  <si>
    <t>CORRECTIONS &amp; REHAB BAKERSFLD</t>
  </si>
  <si>
    <t>5234</t>
  </si>
  <si>
    <t>CORRECTIONS &amp; REHAB SACTO</t>
  </si>
  <si>
    <t>5236</t>
  </si>
  <si>
    <t>CORRECTIONS &amp; REHAB NO COAST</t>
  </si>
  <si>
    <t>5237</t>
  </si>
  <si>
    <t>CORRECTIONS &amp; REHAB CNTR COAS</t>
  </si>
  <si>
    <t>5238</t>
  </si>
  <si>
    <t>CORRECTIONS &amp; REHAB SO CAL</t>
  </si>
  <si>
    <t>5239</t>
  </si>
  <si>
    <t>DEPARTMENT OF CORRECTIONS</t>
  </si>
  <si>
    <t>5240</t>
  </si>
  <si>
    <t>DEPT OF CORRECTIONS-UNALLOC</t>
  </si>
  <si>
    <t>5241</t>
  </si>
  <si>
    <t>CORRECTIONS &amp; REHAB NO YOUTH</t>
  </si>
  <si>
    <t>5242</t>
  </si>
  <si>
    <t>CORRECTIONS &amp; REHAB SO YOUTH</t>
  </si>
  <si>
    <t>5250</t>
  </si>
  <si>
    <t>5260</t>
  </si>
  <si>
    <t>PAROLE &amp; COMMUNITY SVC DIV</t>
  </si>
  <si>
    <t>5280</t>
  </si>
  <si>
    <t>CORRECTIONAL INSTITUTIONS</t>
  </si>
  <si>
    <t>5281</t>
  </si>
  <si>
    <t>CORCORAN REGION</t>
  </si>
  <si>
    <t>5282</t>
  </si>
  <si>
    <t>EL CENTRO REGION</t>
  </si>
  <si>
    <t>5283</t>
  </si>
  <si>
    <t>BAKERSFIELD REGION</t>
  </si>
  <si>
    <t>5284</t>
  </si>
  <si>
    <t>SACRAMENTO REGION</t>
  </si>
  <si>
    <t>5285</t>
  </si>
  <si>
    <t>NORTH COAST REGION</t>
  </si>
  <si>
    <t>5286</t>
  </si>
  <si>
    <t>CENTRAL COAST REGION</t>
  </si>
  <si>
    <t>5287</t>
  </si>
  <si>
    <t>SOUTHERN CALIFORNIA REGION</t>
  </si>
  <si>
    <t>5288</t>
  </si>
  <si>
    <t>CENTRAL VALLEY REGION</t>
  </si>
  <si>
    <t>5290</t>
  </si>
  <si>
    <t>CALIF CORR CENTER SUSANVILLE</t>
  </si>
  <si>
    <t>5291</t>
  </si>
  <si>
    <t>CA ST PRISON-MADERA CO II</t>
  </si>
  <si>
    <t>5292</t>
  </si>
  <si>
    <t>CA ST PRISON-MONTEREY CO SOLII</t>
  </si>
  <si>
    <t>5295</t>
  </si>
  <si>
    <t>CA ST PRISON-LASSEN CO SUSANII</t>
  </si>
  <si>
    <t>5300</t>
  </si>
  <si>
    <t>CA CORRECTIONAL INSTITUTION</t>
  </si>
  <si>
    <t>5310</t>
  </si>
  <si>
    <t>CALIFORNIA INSTITUTION FOR MEN</t>
  </si>
  <si>
    <t>5320</t>
  </si>
  <si>
    <t>CALIF INSTITUTION FOR WOMEN</t>
  </si>
  <si>
    <t>5330</t>
  </si>
  <si>
    <t>CALIFORNIA MEDICAL FACILITY</t>
  </si>
  <si>
    <t>5335</t>
  </si>
  <si>
    <t>CA STATE PRISON-SOLANO COUNTY</t>
  </si>
  <si>
    <t>5340</t>
  </si>
  <si>
    <t>CALIFORNIA MENS COLONY</t>
  </si>
  <si>
    <t>5341</t>
  </si>
  <si>
    <t>CALIF ST PRISON, FRESNO CO</t>
  </si>
  <si>
    <t>5342</t>
  </si>
  <si>
    <t>CALIF ST PRISON, IMPERIAL CO</t>
  </si>
  <si>
    <t>5343</t>
  </si>
  <si>
    <t>CALIF RECEPTION CENTER, LA</t>
  </si>
  <si>
    <t>5344</t>
  </si>
  <si>
    <t>CA STATE PRISON, SACRAMENTO</t>
  </si>
  <si>
    <t>5349</t>
  </si>
  <si>
    <t>CORCORAN CENTER</t>
  </si>
  <si>
    <t>5350</t>
  </si>
  <si>
    <t>CALIF REHABILITATION CENTER</t>
  </si>
  <si>
    <t>5351</t>
  </si>
  <si>
    <t>CA STATE PRISON-AMADOR COUNTY</t>
  </si>
  <si>
    <t>5352</t>
  </si>
  <si>
    <t>CA STATE PRISON-KINGS COUNTY</t>
  </si>
  <si>
    <t>5353</t>
  </si>
  <si>
    <t>CA STATE PRISON- L.A. COUNTY</t>
  </si>
  <si>
    <t>5354</t>
  </si>
  <si>
    <t>CA STATE PRISON-RIVERSIDE CO.</t>
  </si>
  <si>
    <t>5355</t>
  </si>
  <si>
    <t>CALIF ST PRISON RIVERSIDE</t>
  </si>
  <si>
    <t>5356</t>
  </si>
  <si>
    <t>CA STATE PRISON-S/BERN COUNTY</t>
  </si>
  <si>
    <t>5357</t>
  </si>
  <si>
    <t>CA STATE PRISON-S/DIEGO CO.</t>
  </si>
  <si>
    <t>5358</t>
  </si>
  <si>
    <t>CA STATE PRISON - CORCORAN</t>
  </si>
  <si>
    <t>5359</t>
  </si>
  <si>
    <t>PRISON OF THE REDWOODS</t>
  </si>
  <si>
    <t>5361</t>
  </si>
  <si>
    <t>CA STATE PRISON, MADERA COUNTY</t>
  </si>
  <si>
    <t>5362</t>
  </si>
  <si>
    <t>CA ST PRISON, IMPERIAL COUNTY</t>
  </si>
  <si>
    <t>5363</t>
  </si>
  <si>
    <t>CA ST PRISON,WASCO,KERN COUNTY</t>
  </si>
  <si>
    <t>5364</t>
  </si>
  <si>
    <t>CA ST PRISON, DELANO, KERN CO.</t>
  </si>
  <si>
    <t>5365</t>
  </si>
  <si>
    <t>CA ST PRISON-KERN CO AT DELANO</t>
  </si>
  <si>
    <t>5370</t>
  </si>
  <si>
    <t>DEUEL VOCATIONAL INSTITUTION</t>
  </si>
  <si>
    <t>5380</t>
  </si>
  <si>
    <t>FOLSOM STATE PRISON</t>
  </si>
  <si>
    <t>5384</t>
  </si>
  <si>
    <t>NO. CA WOMEN'S FACILITY</t>
  </si>
  <si>
    <t>5388</t>
  </si>
  <si>
    <t>RICHARD A MCGEE TRAINING CTR</t>
  </si>
  <si>
    <t>5390</t>
  </si>
  <si>
    <t>SAN QUENTIN STATE PRISON</t>
  </si>
  <si>
    <t>5400</t>
  </si>
  <si>
    <t>SIERRA CONSERVATION CENTER</t>
  </si>
  <si>
    <t>5420</t>
  </si>
  <si>
    <t>PRISON INDUSTRY AUTHORITY</t>
  </si>
  <si>
    <t>5430</t>
  </si>
  <si>
    <t>BOARD OF CORRECTIONS</t>
  </si>
  <si>
    <t>5440</t>
  </si>
  <si>
    <t>BOARD OF PRISON TERMS</t>
  </si>
  <si>
    <t>5450</t>
  </si>
  <si>
    <t>YOUTHFUL OFFENDER PAROLE BOARD</t>
  </si>
  <si>
    <t>5459</t>
  </si>
  <si>
    <t>DEPT OF YOUTH AUTHORITY</t>
  </si>
  <si>
    <t>5460</t>
  </si>
  <si>
    <t>DEPT OF YOUTH AUTHORITY-UNALOC</t>
  </si>
  <si>
    <t>5465</t>
  </si>
  <si>
    <t>YOUTH AUTHTY-HEADQUARTERS REG</t>
  </si>
  <si>
    <t>5470</t>
  </si>
  <si>
    <t>DEPT OF THE YOUTH AUTHORITY</t>
  </si>
  <si>
    <t>5471</t>
  </si>
  <si>
    <t>NORTHERN SCHOOLS</t>
  </si>
  <si>
    <t>5472</t>
  </si>
  <si>
    <t>NORTHERN CAMPS</t>
  </si>
  <si>
    <t>5473</t>
  </si>
  <si>
    <t>YOUTH AUTHTY-NORTH REGION</t>
  </si>
  <si>
    <t>5474</t>
  </si>
  <si>
    <t>SOUTHERN YOUTH CONSERV CAMPS</t>
  </si>
  <si>
    <t>5480</t>
  </si>
  <si>
    <t>COMM. ON CORR PEACE OFFICERS'</t>
  </si>
  <si>
    <t>5490</t>
  </si>
  <si>
    <t>YOUTH AUTH CONSERVATION CAMPS</t>
  </si>
  <si>
    <t>5500</t>
  </si>
  <si>
    <t>NO CAL RECEPTION CENTER/CLINIC</t>
  </si>
  <si>
    <t>5510</t>
  </si>
  <si>
    <t>SOUTHERN RECEP CENTER/CLINIC</t>
  </si>
  <si>
    <t>5520</t>
  </si>
  <si>
    <t>EL PASO DE ROBLES SCHOOL</t>
  </si>
  <si>
    <t>5530</t>
  </si>
  <si>
    <t>FRED C NELLES SCHOOL FOR BOYS</t>
  </si>
  <si>
    <t>5580</t>
  </si>
  <si>
    <t>PRESTON SCHOOL OF INDUSTRY</t>
  </si>
  <si>
    <t>5590</t>
  </si>
  <si>
    <t>VENTURA SCHOOL</t>
  </si>
  <si>
    <t>5600</t>
  </si>
  <si>
    <t>YOUTH TRAINING SCHOOL</t>
  </si>
  <si>
    <t>5990</t>
  </si>
  <si>
    <t>FED IMMIGRATION-INCARCERATION</t>
  </si>
  <si>
    <t>5991</t>
  </si>
  <si>
    <t>VIOLENT OFFENDER</t>
  </si>
  <si>
    <t>6000</t>
  </si>
  <si>
    <t>6010</t>
  </si>
  <si>
    <t>K-12 EDUCATION</t>
  </si>
  <si>
    <t>6020</t>
  </si>
  <si>
    <t>HIGHER EDUCATION</t>
  </si>
  <si>
    <t>6050</t>
  </si>
  <si>
    <t>DEPARTMENT OF EDUCATION</t>
  </si>
  <si>
    <t>08/19/1986</t>
  </si>
  <si>
    <t>6100</t>
  </si>
  <si>
    <t>6110</t>
  </si>
  <si>
    <t>DEPT. OF EDUCATION HD QTRS</t>
  </si>
  <si>
    <t>6120</t>
  </si>
  <si>
    <t>STATE LIBRARY</t>
  </si>
  <si>
    <t>6125</t>
  </si>
  <si>
    <t>ED-AUDIT-APPLS</t>
  </si>
  <si>
    <t>08/15/2003</t>
  </si>
  <si>
    <t>6190</t>
  </si>
  <si>
    <t>SPECIAL SCHOOLS</t>
  </si>
  <si>
    <t>6200</t>
  </si>
  <si>
    <t>CALIF SCHOOL FOR THE BLIND</t>
  </si>
  <si>
    <t>6210</t>
  </si>
  <si>
    <t>DIAGN SCH-NEUR HND CHIL-NO CAL</t>
  </si>
  <si>
    <t>6220</t>
  </si>
  <si>
    <t>DIAGN SCH NEUR HND CHIL CT CA</t>
  </si>
  <si>
    <t>6230</t>
  </si>
  <si>
    <t>DIAGN SCH-NEUR HND CHIL-SO CAL</t>
  </si>
  <si>
    <t>6240</t>
  </si>
  <si>
    <t>SCHOOL FOR THE DEAF, FREMONT</t>
  </si>
  <si>
    <t>6250</t>
  </si>
  <si>
    <t>SCHOOL FOR THE DEAF,RIVERSIDE</t>
  </si>
  <si>
    <t>6255</t>
  </si>
  <si>
    <t>CALIF STATE SUMMER SCHOOL FOR</t>
  </si>
  <si>
    <t>6260</t>
  </si>
  <si>
    <t>DIAGNOSTIC CENTERS</t>
  </si>
  <si>
    <t>08/03/1998</t>
  </si>
  <si>
    <t>6300</t>
  </si>
  <si>
    <t>CONTRIB TO ST TEARCHR RET FUND</t>
  </si>
  <si>
    <t>6320</t>
  </si>
  <si>
    <t>CA ST COUNCIL ON VOCATNL EDUC</t>
  </si>
  <si>
    <t>6330</t>
  </si>
  <si>
    <t>CA CAREER RESOURCE NETWORK</t>
  </si>
  <si>
    <t>6350</t>
  </si>
  <si>
    <t>SCHOOL FACILITIES AID PROGRAM</t>
  </si>
  <si>
    <t>6360</t>
  </si>
  <si>
    <t>COMM TEACHER CREDENTIALING</t>
  </si>
  <si>
    <t>6380</t>
  </si>
  <si>
    <t>DEBT SERV ON PUB SCHL BLDG</t>
  </si>
  <si>
    <t>6420</t>
  </si>
  <si>
    <t>CA POSTSECONDARY EDUC COMM</t>
  </si>
  <si>
    <t>6425</t>
  </si>
  <si>
    <t>COMM REVIEW MASTR PLAN-HIGH ED</t>
  </si>
  <si>
    <t>6440</t>
  </si>
  <si>
    <t>UNIVERSITY OF CALIFORNIA</t>
  </si>
  <si>
    <t>6445</t>
  </si>
  <si>
    <t>CA INSTITUTE REGENERATIVE MED</t>
  </si>
  <si>
    <t>10/28/2005</t>
  </si>
  <si>
    <t>6600</t>
  </si>
  <si>
    <t>HASTINGS COLLEGE OF LAW</t>
  </si>
  <si>
    <t>6610</t>
  </si>
  <si>
    <t>TOTAL CALIF STATE UNIVERSITIES</t>
  </si>
  <si>
    <t>6620</t>
  </si>
  <si>
    <t>CSU STATE WIDE PROGRAMS</t>
  </si>
  <si>
    <t>6630</t>
  </si>
  <si>
    <t>CSU SYSTEM WIDE PROGRAMS</t>
  </si>
  <si>
    <t>6640</t>
  </si>
  <si>
    <t>CSU CAMPUSES</t>
  </si>
  <si>
    <t>6645</t>
  </si>
  <si>
    <t>CSU HLTH BENEFITS RETIRED ANNU</t>
  </si>
  <si>
    <t>6650</t>
  </si>
  <si>
    <t>CAL ST COLLEGE BAKERSFIELD</t>
  </si>
  <si>
    <t>6660</t>
  </si>
  <si>
    <t>CAL ST COLL SAN BERNARDINO</t>
  </si>
  <si>
    <t>6670</t>
  </si>
  <si>
    <t>CAL ST COLL STANISLAUS</t>
  </si>
  <si>
    <t>6680</t>
  </si>
  <si>
    <t>CAL ST UNIV CHICO</t>
  </si>
  <si>
    <t>6690</t>
  </si>
  <si>
    <t>CAL ST UNIV DOMINGUEZ HILLS</t>
  </si>
  <si>
    <t>6700</t>
  </si>
  <si>
    <t>CAL ST UNIV FRESNO</t>
  </si>
  <si>
    <t>6710</t>
  </si>
  <si>
    <t>CAL ST UNIV FULLERTON</t>
  </si>
  <si>
    <t>6720</t>
  </si>
  <si>
    <t>CAL ST UNIV EAST BAY</t>
  </si>
  <si>
    <t>6730</t>
  </si>
  <si>
    <t>HUMBOLDT STATE UNIVERSITY</t>
  </si>
  <si>
    <t>6740</t>
  </si>
  <si>
    <t>CAL ST UNIV LONG BEACH</t>
  </si>
  <si>
    <t>6750</t>
  </si>
  <si>
    <t>CAL ST UNIV LOS ANGELES</t>
  </si>
  <si>
    <t>6752</t>
  </si>
  <si>
    <t>CAL ST UNIV MARITIME ACADEMY</t>
  </si>
  <si>
    <t>6756</t>
  </si>
  <si>
    <t>CAL ST UNIV MONTEREY BAY</t>
  </si>
  <si>
    <t>6760</t>
  </si>
  <si>
    <t>CAL ST UNIV NORTHRIDGE</t>
  </si>
  <si>
    <t>6770</t>
  </si>
  <si>
    <t>CAL ST POLY UNIV POMONA</t>
  </si>
  <si>
    <t>6780</t>
  </si>
  <si>
    <t>CAL ST UNIV SACRAMENTO</t>
  </si>
  <si>
    <t>6790</t>
  </si>
  <si>
    <t>SAN DIEGO STATE UNIVERSITY</t>
  </si>
  <si>
    <t>6800</t>
  </si>
  <si>
    <t>SAN FRANCISCO STATE UNIVERSITY</t>
  </si>
  <si>
    <t>6810</t>
  </si>
  <si>
    <t>SAN JOSE STATE UNIVERSITY</t>
  </si>
  <si>
    <t>6820</t>
  </si>
  <si>
    <t>CAL POLY ST UNIVERSITY SLO</t>
  </si>
  <si>
    <t>6830</t>
  </si>
  <si>
    <t>SONOMA STATE UNIVERSITY</t>
  </si>
  <si>
    <t>6840</t>
  </si>
  <si>
    <t>CA STATE UNIV., SAN MARCOS</t>
  </si>
  <si>
    <t>6850</t>
  </si>
  <si>
    <t>CAL ST UNIV CHANNEL ISLANDS</t>
  </si>
  <si>
    <t>6860</t>
  </si>
  <si>
    <t>CALIFORNIA MARITIME ACADEMY</t>
  </si>
  <si>
    <t>6870</t>
  </si>
  <si>
    <t>BD OF GOVS-COMMUNITY COLLEGES</t>
  </si>
  <si>
    <t>6880</t>
  </si>
  <si>
    <t>COUNC.FOR PR.POSTSECOND.&amp;VO.ED</t>
  </si>
  <si>
    <t>6910</t>
  </si>
  <si>
    <t>AWARDS FOR INNOVATION HIGHR ED</t>
  </si>
  <si>
    <t>6980</t>
  </si>
  <si>
    <t>CA STUDENT AID COMMISSION</t>
  </si>
  <si>
    <t>7000</t>
  </si>
  <si>
    <t>LABOR AND WORKFORCE DEVELOPM</t>
  </si>
  <si>
    <t>7020</t>
  </si>
  <si>
    <t>LABOR &amp; WORKFORCE DVLPMNT, SEC</t>
  </si>
  <si>
    <t>7100</t>
  </si>
  <si>
    <t>EMPLOYMENT-DEVELOPMENT-DEPT</t>
  </si>
  <si>
    <t>7120</t>
  </si>
  <si>
    <t>CA WORKFORCE INVESTMENT BOARD</t>
  </si>
  <si>
    <t>7300</t>
  </si>
  <si>
    <t>AGRICULTURL-LABOR-RELATION-BD</t>
  </si>
  <si>
    <t>7320</t>
  </si>
  <si>
    <t>PUB EMPLOYMENT RELATIONS</t>
  </si>
  <si>
    <t>7350</t>
  </si>
  <si>
    <t>DEPT-OF-INDUSTRIAL-RELATIONS</t>
  </si>
  <si>
    <t>7501</t>
  </si>
  <si>
    <t>DEPT OF HUMAN RESOURCES</t>
  </si>
  <si>
    <t>7502</t>
  </si>
  <si>
    <t>DEPARTMENT OF TECHNOLOGY</t>
  </si>
  <si>
    <t>7503</t>
  </si>
  <si>
    <t>DEPT OF TAX &amp; FEE ADMINISTRATN</t>
  </si>
  <si>
    <t>7730</t>
  </si>
  <si>
    <t>FRANCHISE TAX BOARD</t>
  </si>
  <si>
    <t>7760</t>
  </si>
  <si>
    <t>DEPARTMENT OF GENERAL SERVICES</t>
  </si>
  <si>
    <t>7870</t>
  </si>
  <si>
    <t>CA VICTIM COMP/GOVT CLMS BD</t>
  </si>
  <si>
    <t>7900</t>
  </si>
  <si>
    <t>PUBLIC EMPLOYEES RETIREMENT SY</t>
  </si>
  <si>
    <t>7910</t>
  </si>
  <si>
    <t>OFFICE OF ADMINISTRATIVE LAW</t>
  </si>
  <si>
    <t>7920</t>
  </si>
  <si>
    <t>TEACHERS RETIREMENT SYSTEM</t>
  </si>
  <si>
    <t>8000</t>
  </si>
  <si>
    <t>OTHER GOVERNMENTAL UNITS</t>
  </si>
  <si>
    <t>8010</t>
  </si>
  <si>
    <t>CIVIL/CRIMINAL JUSTICE</t>
  </si>
  <si>
    <t>8100</t>
  </si>
  <si>
    <t>OFFICE OF CRIMINAL JUST PLAN</t>
  </si>
  <si>
    <t>8103</t>
  </si>
  <si>
    <t>BD OF VICTIM'S ASSISTANCE</t>
  </si>
  <si>
    <t>8105</t>
  </si>
  <si>
    <t>COMM FOR REVISION OF JUVENILE</t>
  </si>
  <si>
    <t>09/14/2006</t>
  </si>
  <si>
    <t>8120</t>
  </si>
  <si>
    <t>COMM ON PEACE OFF STD &amp; TRNG</t>
  </si>
  <si>
    <t>8140</t>
  </si>
  <si>
    <t>OFFICE OF STATE PUBLIC DEF</t>
  </si>
  <si>
    <t>8160</t>
  </si>
  <si>
    <t>ASST TO CO FOR DEF OF INDIGENT</t>
  </si>
  <si>
    <t>8170</t>
  </si>
  <si>
    <t>SUBV FOR GRDSHP/CONSHP PROCEED</t>
  </si>
  <si>
    <t>8180</t>
  </si>
  <si>
    <t>PAY TO CO FOR COSTS OF HOM TRI</t>
  </si>
  <si>
    <t>8190</t>
  </si>
  <si>
    <t>ADMIN AND PAY OF TORT LIAB CLM</t>
  </si>
  <si>
    <t>8200</t>
  </si>
  <si>
    <t>CA COMM FOR ECONOMIC DEV</t>
  </si>
  <si>
    <t>8225</t>
  </si>
  <si>
    <t>CAL ENTERTAINMENT COMMISSION</t>
  </si>
  <si>
    <t>8255</t>
  </si>
  <si>
    <t>CAL BICENTENNIAL COMMISSION</t>
  </si>
  <si>
    <t>8260</t>
  </si>
  <si>
    <t>ARTS COUNCIL</t>
  </si>
  <si>
    <t>8280</t>
  </si>
  <si>
    <t>8290</t>
  </si>
  <si>
    <t>CALIF PUBLIC BROADCASTING COMM</t>
  </si>
  <si>
    <t>8300</t>
  </si>
  <si>
    <t>AGRICULTURAL LABOR RELATNS BD</t>
  </si>
  <si>
    <t>8350</t>
  </si>
  <si>
    <t>DEPT OF INDUSTRIAL RELATIONS</t>
  </si>
  <si>
    <t>8360</t>
  </si>
  <si>
    <t>INDUSTRIAL RELUNPAID WAGE FD</t>
  </si>
  <si>
    <t>8370</t>
  </si>
  <si>
    <t>UNINSURED EMPLOYERS FD</t>
  </si>
  <si>
    <t>8385</t>
  </si>
  <si>
    <t>CA CITIZEN COMPENSATION COMM</t>
  </si>
  <si>
    <t>8420</t>
  </si>
  <si>
    <t>WORKERS COMPENSATION BENEFITS</t>
  </si>
  <si>
    <t>8430</t>
  </si>
  <si>
    <t>COMPENSATION INSURANCE FUND</t>
  </si>
  <si>
    <t>8450</t>
  </si>
  <si>
    <t>SUBSEQUENT INJURIES</t>
  </si>
  <si>
    <t>8460</t>
  </si>
  <si>
    <t>DISASTER SERVICE WORKERS</t>
  </si>
  <si>
    <t>8510</t>
  </si>
  <si>
    <t>BOARD OF OSTEOPATHIC EXAMINERS</t>
  </si>
  <si>
    <t>8530</t>
  </si>
  <si>
    <t>8540</t>
  </si>
  <si>
    <t>CAL AUCTIONEER COMMISSION</t>
  </si>
  <si>
    <t>8560</t>
  </si>
  <si>
    <t>CALIF EXPOSITION AND FAIRS</t>
  </si>
  <si>
    <t>8570</t>
  </si>
  <si>
    <t>DEPT OF FOOD AND AGRICULTURE</t>
  </si>
  <si>
    <t>8590</t>
  </si>
  <si>
    <t>FINANCIAL ASSIST TO LOCAL FAIR</t>
  </si>
  <si>
    <t>8600</t>
  </si>
  <si>
    <t>COUNTY FAIRS</t>
  </si>
  <si>
    <t>8610</t>
  </si>
  <si>
    <t>DISTRICT AGRICULTURAL ASSNS</t>
  </si>
  <si>
    <t>8620</t>
  </si>
  <si>
    <t>FAIR POLITICAL PRACTICES COMM</t>
  </si>
  <si>
    <t>8640</t>
  </si>
  <si>
    <t>POLITICAL REFORM ACT OF 1974</t>
  </si>
  <si>
    <t>8655</t>
  </si>
  <si>
    <t>INDEP.CITIZENS REDIST.COMM.</t>
  </si>
  <si>
    <t>04/26/1991</t>
  </si>
  <si>
    <t>8660</t>
  </si>
  <si>
    <t>PUBLIC UTILITIES COMMISSION</t>
  </si>
  <si>
    <t>8665</t>
  </si>
  <si>
    <t>CONSUMER POWER &amp; CONSERVN</t>
  </si>
  <si>
    <t>10/25/2002</t>
  </si>
  <si>
    <t>8680</t>
  </si>
  <si>
    <t>STATE BAR OF CALIFORNIA</t>
  </si>
  <si>
    <t>8690</t>
  </si>
  <si>
    <t>SEISMIC COMMISSION</t>
  </si>
  <si>
    <t>8700</t>
  </si>
  <si>
    <t>BOARD OF CONTROL</t>
  </si>
  <si>
    <t>8720</t>
  </si>
  <si>
    <t>INDEMNIFICATN OF PVT CITIZENS</t>
  </si>
  <si>
    <t>8730</t>
  </si>
  <si>
    <t>COMMISSION ON STATE FINANCE</t>
  </si>
  <si>
    <t>8740</t>
  </si>
  <si>
    <t>CALIF INFORMATION SYS IMPL COM</t>
  </si>
  <si>
    <t>8750</t>
  </si>
  <si>
    <t>COMMISSION ON LOCAL GOVERANCE</t>
  </si>
  <si>
    <t>08/07/1998</t>
  </si>
  <si>
    <t>8760</t>
  </si>
  <si>
    <t>COMMISSION OF THE CALIFORNIAS</t>
  </si>
  <si>
    <t>8770</t>
  </si>
  <si>
    <t>ELECTRICITY OVERSIGH BOARD</t>
  </si>
  <si>
    <t>8780</t>
  </si>
  <si>
    <t>COMM ON CAL GOVT ORG &amp; ECONOMY</t>
  </si>
  <si>
    <t>8790</t>
  </si>
  <si>
    <t>DISABILITY ACCESS COMMISSION</t>
  </si>
  <si>
    <t>8800</t>
  </si>
  <si>
    <t>MEMBERSHIP/COUNCIL/STATE GOVT</t>
  </si>
  <si>
    <t>8810</t>
  </si>
  <si>
    <t>RETAIL CREDIT ADVISORY COMM</t>
  </si>
  <si>
    <t>8820</t>
  </si>
  <si>
    <t>COMMISSION ON STATUS OF WOMEN</t>
  </si>
  <si>
    <t>8825</t>
  </si>
  <si>
    <t>ASIAN/PACIFIC ISLANDER AMER AF</t>
  </si>
  <si>
    <t>8830</t>
  </si>
  <si>
    <t>CAL LAW REVISION COMMISSION</t>
  </si>
  <si>
    <t>8850</t>
  </si>
  <si>
    <t>PUBLIC WORKS BOARD</t>
  </si>
  <si>
    <t>8855</t>
  </si>
  <si>
    <t>BUREAU OF STATE AUDITS</t>
  </si>
  <si>
    <t>8860</t>
  </si>
  <si>
    <t>DEPT OF FINANCE</t>
  </si>
  <si>
    <t>8870</t>
  </si>
  <si>
    <t>DEPT OF FINANCE - OPERATIONS</t>
  </si>
  <si>
    <t>8880</t>
  </si>
  <si>
    <t>FINANCIAL INFO SYSTEM FOR CA</t>
  </si>
  <si>
    <t>8882</t>
  </si>
  <si>
    <t>CALIF CONSTITUTION REVISION CO</t>
  </si>
  <si>
    <t>12/28/1994</t>
  </si>
  <si>
    <t>8885</t>
  </si>
  <si>
    <t>COMM ON STATE MANDATES</t>
  </si>
  <si>
    <t>8915</t>
  </si>
  <si>
    <t>8940</t>
  </si>
  <si>
    <t>MILITARY DEPARTMENT</t>
  </si>
  <si>
    <t>8950</t>
  </si>
  <si>
    <t>DEPT OF VETERANS AFFAIRS</t>
  </si>
  <si>
    <t>8955</t>
  </si>
  <si>
    <t>8960</t>
  </si>
  <si>
    <t>VETS HOME - YOUNTVILLE</t>
  </si>
  <si>
    <t>8965</t>
  </si>
  <si>
    <t>VETS HOME - BARSTOW</t>
  </si>
  <si>
    <t>8966</t>
  </si>
  <si>
    <t>VETERAN'S HOME OF CA-CHULA VIS</t>
  </si>
  <si>
    <t>8967</t>
  </si>
  <si>
    <t>VETERANS HOME OF CA-GLAVC</t>
  </si>
  <si>
    <t>8970</t>
  </si>
  <si>
    <t>VIETNAM VETS MEMORIAL COMM</t>
  </si>
  <si>
    <t>8975</t>
  </si>
  <si>
    <t>VETERANS MEMORIAL COMMISSION</t>
  </si>
  <si>
    <t>9010</t>
  </si>
  <si>
    <t>TAX RELIEF</t>
  </si>
  <si>
    <t>9020</t>
  </si>
  <si>
    <t>REVENUE DISTRIBUTION</t>
  </si>
  <si>
    <t>DEBT SERVICE</t>
  </si>
  <si>
    <t>9035</t>
  </si>
  <si>
    <t>STATEWIDE DISTRIBUTED COSTS</t>
  </si>
  <si>
    <t>06/13/1988</t>
  </si>
  <si>
    <t>9040</t>
  </si>
  <si>
    <t>UNCLASSIFIED</t>
  </si>
  <si>
    <t>9050</t>
  </si>
  <si>
    <t>UNALLOCATED</t>
  </si>
  <si>
    <t>9060</t>
  </si>
  <si>
    <t>SAVINGS</t>
  </si>
  <si>
    <t>9100</t>
  </si>
  <si>
    <t>GENERAL TAX RELIEF</t>
  </si>
  <si>
    <t>01/22/2010</t>
  </si>
  <si>
    <t>9110</t>
  </si>
  <si>
    <t>SENIOR CITIZENS PROP TAX ASSIS</t>
  </si>
  <si>
    <t>9120</t>
  </si>
  <si>
    <t>SENIOR CITIZENS PROP TAX DEFER</t>
  </si>
  <si>
    <t>9130</t>
  </si>
  <si>
    <t>SENIOR CITIZENS RENT TAX ASSIS</t>
  </si>
  <si>
    <t>9140</t>
  </si>
  <si>
    <t>PERSONAL PROPERTY TAX RELIEF</t>
  </si>
  <si>
    <t>9150</t>
  </si>
  <si>
    <t>HOMEOWNERS PROP TAX RELIEF</t>
  </si>
  <si>
    <t>9160</t>
  </si>
  <si>
    <t>SUBVENTIONS FOR OPEN SPACE</t>
  </si>
  <si>
    <t>9170</t>
  </si>
  <si>
    <t>PAY LOC GOV SA/PR TAX REV LOSS</t>
  </si>
  <si>
    <t>9180</t>
  </si>
  <si>
    <t>RENTERS TAX RELIEF</t>
  </si>
  <si>
    <t>9190</t>
  </si>
  <si>
    <t>SUBSTANDARD HOUSING</t>
  </si>
  <si>
    <t>9200</t>
  </si>
  <si>
    <t>ALTERN ENERGY TAX CR REFUND</t>
  </si>
  <si>
    <t>9210</t>
  </si>
  <si>
    <t>PROP 13 FISCAL RELIEF LOC GOVT</t>
  </si>
  <si>
    <t>9285</t>
  </si>
  <si>
    <t>TRIAL COURT SECURITY</t>
  </si>
  <si>
    <t>08/12/2015</t>
  </si>
  <si>
    <t>9286</t>
  </si>
  <si>
    <t>TRIAL COURT SECURITY-JUDGESHIP</t>
  </si>
  <si>
    <t>9300</t>
  </si>
  <si>
    <t>PAYMENT TO COUNTIES-HOMICIDE</t>
  </si>
  <si>
    <t>9350</t>
  </si>
  <si>
    <t>SHARED REVENUES</t>
  </si>
  <si>
    <t>9380</t>
  </si>
  <si>
    <t>APPORT OF OFF-HIGHWAY LIC FEES</t>
  </si>
  <si>
    <t>03/05/2009</t>
  </si>
  <si>
    <t>9390</t>
  </si>
  <si>
    <t>APPT FED RCPT FLOOD CTL LANDS</t>
  </si>
  <si>
    <t>9400</t>
  </si>
  <si>
    <t>APPT FED RECPT FR FOREST RESV</t>
  </si>
  <si>
    <t>9410</t>
  </si>
  <si>
    <t>APPT OF FED RCPT GRAZING LAND</t>
  </si>
  <si>
    <t>9420</t>
  </si>
  <si>
    <t>APPT FED POTASH LEASE RENTALS</t>
  </si>
  <si>
    <t>9430</t>
  </si>
  <si>
    <t>APPT OF MTR VEH LICENSE FEES</t>
  </si>
  <si>
    <t>9440</t>
  </si>
  <si>
    <t>APPT OF CIGARETTE TAX</t>
  </si>
  <si>
    <t>9460</t>
  </si>
  <si>
    <t>APPT OF TIDELAND REVENUES</t>
  </si>
  <si>
    <t>9480</t>
  </si>
  <si>
    <t>APPT FOR COUNTY ROADS</t>
  </si>
  <si>
    <t>9490</t>
  </si>
  <si>
    <t>APPORT FOR CITY STREETS</t>
  </si>
  <si>
    <t>9500</t>
  </si>
  <si>
    <t>APPT COUNTY ROADS/CITY STREETS</t>
  </si>
  <si>
    <t>9505</t>
  </si>
  <si>
    <t>APPT FOR STREETS AND HIGHWAY</t>
  </si>
  <si>
    <t>9515</t>
  </si>
  <si>
    <t>APPT LOCAL AGENCY REIMB</t>
  </si>
  <si>
    <t>9520</t>
  </si>
  <si>
    <t>APPT OF GEOTHERMAL RESOURCES</t>
  </si>
  <si>
    <t>9535</t>
  </si>
  <si>
    <t>APPORTIONMENT OF LOCAL</t>
  </si>
  <si>
    <t>9540</t>
  </si>
  <si>
    <t>FEDERAL REVENUE SHARING</t>
  </si>
  <si>
    <t>9590</t>
  </si>
  <si>
    <t>PAYMENT OF PMIA INTEREST</t>
  </si>
  <si>
    <t>DEBT SERVICE INT &amp; FISCAL CHGS</t>
  </si>
  <si>
    <t>11/06/1993</t>
  </si>
  <si>
    <t>GO BOND &amp; COMM PAP DEBT SVC</t>
  </si>
  <si>
    <t>0847</t>
  </si>
  <si>
    <t>9610</t>
  </si>
  <si>
    <t>LEASE-REV NOTES &amp; BONDS</t>
  </si>
  <si>
    <t>9612</t>
  </si>
  <si>
    <t>ENHN TOBAC ASSET-BACKED BND</t>
  </si>
  <si>
    <t>WHEN TOBACCO REVENUE IS SHORT</t>
  </si>
  <si>
    <t>9613</t>
  </si>
  <si>
    <t>UNENHANCED TOBACCO BD PROCEEDS</t>
  </si>
  <si>
    <t>02/26/2008</t>
  </si>
  <si>
    <t>9618</t>
  </si>
  <si>
    <t>ECONOMIC RECOVERY FINANCE COMM</t>
  </si>
  <si>
    <t>9620</t>
  </si>
  <si>
    <t>CASH MGMT &amp; BUDGETARY LOANS</t>
  </si>
  <si>
    <t>9625</t>
  </si>
  <si>
    <t>INT PYMTS TO FEDERAL GOVT</t>
  </si>
  <si>
    <t>0846</t>
  </si>
  <si>
    <t>9632</t>
  </si>
  <si>
    <t>9634</t>
  </si>
  <si>
    <t>9636</t>
  </si>
  <si>
    <t>MISCELLANEOUS ADJUSTMENTS</t>
  </si>
  <si>
    <t>9650</t>
  </si>
  <si>
    <t>HEALTH BENEFITS FOR ANNUITANTS</t>
  </si>
  <si>
    <t>9651</t>
  </si>
  <si>
    <t>PREFUND HEALTH &amp; DENTAL BEN</t>
  </si>
  <si>
    <t>9658</t>
  </si>
  <si>
    <t>BUDGET STABILIZATION ACCOUNT</t>
  </si>
  <si>
    <t>9670</t>
  </si>
  <si>
    <t>LEGISLATIVE CLAIMS</t>
  </si>
  <si>
    <t>9671</t>
  </si>
  <si>
    <t>EQUITY CLAIMS OF BD OF CONTROL</t>
  </si>
  <si>
    <t>03/30/1994</t>
  </si>
  <si>
    <t>9672</t>
  </si>
  <si>
    <t>SETTLEMENTS &amp; JUDGEMENTS DOJ</t>
  </si>
  <si>
    <t>9673</t>
  </si>
  <si>
    <t>S.F.-OAKLAND BAY BR.&amp;I-880</t>
  </si>
  <si>
    <t>9675</t>
  </si>
  <si>
    <t>CONSTRUCTN REPAIR-LOCAL ST&amp;RD</t>
  </si>
  <si>
    <t>9680</t>
  </si>
  <si>
    <t>STATE MANDATED LOCAL PROGRAMS</t>
  </si>
  <si>
    <t>9690</t>
  </si>
  <si>
    <t>REFUNDS OF TAX, LIC, OTHER FEE</t>
  </si>
  <si>
    <t>9695</t>
  </si>
  <si>
    <t>UNIVERSAL TELEPHONE SERVICE</t>
  </si>
  <si>
    <t>06/23/1987</t>
  </si>
  <si>
    <t>01/01/1989</t>
  </si>
  <si>
    <t>9720</t>
  </si>
  <si>
    <t>WORKING CAPITAL ADVANCES</t>
  </si>
  <si>
    <t>9730</t>
  </si>
  <si>
    <t>ST CLEAN WTR GRANTS REVLVG FD</t>
  </si>
  <si>
    <t>9740</t>
  </si>
  <si>
    <t>COOP PERSONNEL SERV REVLVNG FD</t>
  </si>
  <si>
    <t>9750</t>
  </si>
  <si>
    <t>COUNTY FORMATION REVOLVING FD</t>
  </si>
  <si>
    <t>9790</t>
  </si>
  <si>
    <t>AUGM MED FRUIT FLY ERAD PROG</t>
  </si>
  <si>
    <t>9800</t>
  </si>
  <si>
    <t>AUGMENTATION/EMP COMPENSATION</t>
  </si>
  <si>
    <t>9801</t>
  </si>
  <si>
    <t>REDUCTION FOR EMPLOYEE COMP</t>
  </si>
  <si>
    <t>9802</t>
  </si>
  <si>
    <t>JUNE TO JULY PAYROLL DEFERRAL</t>
  </si>
  <si>
    <t>0802</t>
  </si>
  <si>
    <t>DEFERRED PAYROLL ADJUST</t>
  </si>
  <si>
    <t>9810</t>
  </si>
  <si>
    <t>UNALLOCATED ATTORNEY FEES</t>
  </si>
  <si>
    <t>9818</t>
  </si>
  <si>
    <t>FEDERAL LEVY OF STATE FUNDS</t>
  </si>
  <si>
    <t>12/16/1988</t>
  </si>
  <si>
    <t>9820</t>
  </si>
  <si>
    <t>AUGMENTATION PRICE INCREASES</t>
  </si>
  <si>
    <t>9840</t>
  </si>
  <si>
    <t>RESV FOR CONTINGENCIES/EMERG</t>
  </si>
  <si>
    <t>9850</t>
  </si>
  <si>
    <t>LOANS-CONTINGENCY/EMERGENCY</t>
  </si>
  <si>
    <t>9855</t>
  </si>
  <si>
    <t>LEGISLATIVE INITIATIVES</t>
  </si>
  <si>
    <t>04/06/1984</t>
  </si>
  <si>
    <t>9860</t>
  </si>
  <si>
    <t>UNALLOCATED CAPITAL OUTLAY</t>
  </si>
  <si>
    <t>9865</t>
  </si>
  <si>
    <t>PAYMT OF ARCH ENGINEERNG COST</t>
  </si>
  <si>
    <t>9875</t>
  </si>
  <si>
    <t>GEN FND DEFICIT RECOVERY PMTS</t>
  </si>
  <si>
    <t>11/02/2004</t>
  </si>
  <si>
    <t>9880</t>
  </si>
  <si>
    <t>AUGM OFFICE OF ADMIN LAW SERV</t>
  </si>
  <si>
    <t>9885</t>
  </si>
  <si>
    <t>RESERVE FOR ENCUMBRANCE</t>
  </si>
  <si>
    <t>01/23/1991</t>
  </si>
  <si>
    <t>9889</t>
  </si>
  <si>
    <t>PUBLIC SCHOOL SYSTEM STABILIZA</t>
  </si>
  <si>
    <t>PUBLIC SCHOOL SYSTEM</t>
  </si>
  <si>
    <t>STABILIZATION ACCOUNT</t>
  </si>
  <si>
    <t>04/01/2020</t>
  </si>
  <si>
    <t>9890</t>
  </si>
  <si>
    <t>RES FOR ECONOMIC UNCERTAINTIES</t>
  </si>
  <si>
    <t>9891</t>
  </si>
  <si>
    <t>DEPT OF HEALTH HUMAN SERVICES</t>
  </si>
  <si>
    <t>9892</t>
  </si>
  <si>
    <t>SUPPLEMENTAL PENSION PAYMENTS</t>
  </si>
  <si>
    <t>0843</t>
  </si>
  <si>
    <t>INT. ON INTERFUND LOANS</t>
  </si>
  <si>
    <t>11/22/2019</t>
  </si>
  <si>
    <t>9895</t>
  </si>
  <si>
    <t>PETROLEUM VIOLATION ESCROW PRO</t>
  </si>
  <si>
    <t>9896</t>
  </si>
  <si>
    <t>OUTER CONT SHELF LAND ACT</t>
  </si>
  <si>
    <t>9898</t>
  </si>
  <si>
    <t>PERS GENERAL FUND PAYMENT</t>
  </si>
  <si>
    <t>11/04/1998</t>
  </si>
  <si>
    <t>9900</t>
  </si>
  <si>
    <t>GEN FD CREDITS FROM SPEC FUNDS</t>
  </si>
  <si>
    <t>9901</t>
  </si>
  <si>
    <t>STATEWIDE GEN ADM EXP (PR)</t>
  </si>
  <si>
    <t>9909</t>
  </si>
  <si>
    <t>HLTH INS PORTABLTY ACCTABLTY</t>
  </si>
  <si>
    <t>9910</t>
  </si>
  <si>
    <t>GEN FD CREDITS FROM FED FUNDS</t>
  </si>
  <si>
    <t>9920</t>
  </si>
  <si>
    <t>MANDATED REDUCTIONS</t>
  </si>
  <si>
    <t>9930</t>
  </si>
  <si>
    <t>PERS RATE REDUCTION-SEC. 3.60</t>
  </si>
  <si>
    <t>9935</t>
  </si>
  <si>
    <t>VARIOUS RETIREMENT SAV PROPSL</t>
  </si>
  <si>
    <t>9936</t>
  </si>
  <si>
    <t>PERS-SURPLUS ASSET SAVINGS</t>
  </si>
  <si>
    <t>9942</t>
  </si>
  <si>
    <t>EST. BOND FUND APPROP ADJ.</t>
  </si>
  <si>
    <t>10/17/1988</t>
  </si>
  <si>
    <t>9990</t>
  </si>
  <si>
    <t>MISCELLANEOUS</t>
  </si>
  <si>
    <t>9998</t>
  </si>
  <si>
    <t>CONTROL SEC FOR BUDGET</t>
  </si>
  <si>
    <t>9999</t>
  </si>
  <si>
    <t>CONTROLLER'S USE-MEMO ENTRIES</t>
  </si>
  <si>
    <t>09/13/2002</t>
  </si>
  <si>
    <t>Please select fund type above.</t>
  </si>
  <si>
    <t xml:space="preserve"> Please select fund type above.</t>
  </si>
  <si>
    <t>Dr: Acct 5808 - GENERAL GOV. (REV &amp; EXP)</t>
  </si>
  <si>
    <t>Dr: Acct 0808 - GENERAL GOV. (GAAP ADJ)</t>
  </si>
  <si>
    <t>Cr: Acct 0808 - GENERAL GOV. (GAAP ADJ)</t>
  </si>
  <si>
    <t>Dr: Acct 5810 - EDUCATION EXP (REV-EXP)</t>
  </si>
  <si>
    <t>Dr: Acct 0810 - EDUCATION EXP (GAAP ADJ)</t>
  </si>
  <si>
    <t>Cr: Acct 0810 - EDUCATION EXP (GAAP ADJ)</t>
  </si>
  <si>
    <t>Dr: Acct 5815 - HEALTH HM SRV &amp; LAB (REV-EXP)</t>
  </si>
  <si>
    <t>Dr: Acct 0815 - HLTH&amp;HUM SV SV.LAB(GAAP ADJ)</t>
  </si>
  <si>
    <t>Cr: Acct 0815 - HLTH&amp;HUM SV SV.LAB(GAAP ADJ)</t>
  </si>
  <si>
    <t>Dr: Acct 5820 - NATURL RSRCS &amp; ENVIR (REV-EXP)</t>
  </si>
  <si>
    <t>Dr: Acct 0820 - NAT RES &amp; ENVIRON (GAAP ADJ)</t>
  </si>
  <si>
    <t>Cr: Acct 0820 - NAT RES &amp; ENVIRON (GAAP ADJ)</t>
  </si>
  <si>
    <t>Dr: Acct 5825 - BUS, CONS SERV, HS (REV-EXP)</t>
  </si>
  <si>
    <t>Dr: Acct 0825 - BUS, CONSUMER SERV, HOUSING</t>
  </si>
  <si>
    <t>Cr: Acct 0825 - BUS, CONSUMER SERV, HOUSING</t>
  </si>
  <si>
    <t>Dr: Acct 5830 - TRANSPORTATION (REV-EXP)</t>
  </si>
  <si>
    <t>Dr: Acct 0830 - TRANSPORTATION (GAAP ADJ)</t>
  </si>
  <si>
    <t>Cr: Acct 0830 - TRANSPORTATION (GAAP ADJ)</t>
  </si>
  <si>
    <t>Dr: Acct 5835 - CORRECTIONAL PROG. (REV-EXP)</t>
  </si>
  <si>
    <t>Dr: Acct 0835 - CORRECTIONS AND REHABILITATION</t>
  </si>
  <si>
    <t>Cr: Acct 0835 - CORRECTIONS AND REHABILITATION</t>
  </si>
  <si>
    <t>Dr: Acct 0875 - DEPRECIATION/AMORTIZATION (MG ADJ)</t>
  </si>
  <si>
    <t>1. Did your SBITAs have any variable payments which ARE NOT included in the measurement of the subscription liability?</t>
  </si>
  <si>
    <t>1115</t>
  </si>
  <si>
    <t>DEPARTMENT OF CANNABIS CONTROL</t>
  </si>
  <si>
    <t>07/14/2023</t>
  </si>
  <si>
    <t>1703</t>
  </si>
  <si>
    <t>CA PRIVACY PROTECTION AGENCY</t>
  </si>
  <si>
    <t>BUS CONSUMER SER HOUSING</t>
  </si>
  <si>
    <t>05/09/2022</t>
  </si>
  <si>
    <t>3355</t>
  </si>
  <si>
    <t>OFFICE OF ENERGY INFRA SAFETY</t>
  </si>
  <si>
    <t>Cr: Acct 0XXX - FUNCTIONAL EXPENSE</t>
  </si>
  <si>
    <t>Dr: Acct 0XXX - FUNCTIONAL EXPENSE</t>
  </si>
  <si>
    <t xml:space="preserve">GASB Statement No. 96 Subscription-Based Information Technology  Arrangements </t>
  </si>
  <si>
    <t>Purpose:</t>
  </si>
  <si>
    <t>Check Figures</t>
  </si>
  <si>
    <t>+</t>
  </si>
  <si>
    <t xml:space="preserve">Entry #0 </t>
  </si>
  <si>
    <t>-</t>
  </si>
  <si>
    <t>Entry #5</t>
  </si>
  <si>
    <t>=</t>
  </si>
  <si>
    <t>Department Note Disclosure</t>
  </si>
  <si>
    <t>Sum Principal Payments</t>
  </si>
  <si>
    <t>Entry #6</t>
  </si>
  <si>
    <t>1. To reconcile the journal entries of RTU SBITA Liability with the principal payments in Note Disclosure.</t>
  </si>
  <si>
    <t>2. To match the journal entry to the principal amount due in the next fiscal year in Note Disclosure.</t>
  </si>
  <si>
    <t xml:space="preserve">3. To reconcile the journal entries of RTU SBITA Liability with the schedule of changes in SBITA Liabilities. </t>
  </si>
  <si>
    <t xml:space="preserve">The purpose of this workbook is to check the figures entered in the journal entries reconcile to the future principal payments disclosed and the changes in the schedule of the SBITA liabilities. </t>
  </si>
  <si>
    <t>Variance</t>
  </si>
  <si>
    <t xml:space="preserve">Manually complete every yellow field in this worksheet—there are no automatically calculated data-entry cells in this worksheet. </t>
  </si>
  <si>
    <t>ENTRY #0</t>
  </si>
  <si>
    <t>ENTRY #6</t>
  </si>
  <si>
    <t>Governmental Fund</t>
  </si>
  <si>
    <t>Proprietary - Internal Service Fund</t>
  </si>
  <si>
    <t>Proprietary - Enterprise Fund</t>
  </si>
  <si>
    <t>Fund Type:</t>
  </si>
  <si>
    <t>Proprietary - Internal Service Funds</t>
  </si>
  <si>
    <t>b) Proprietary - Internal Service Funds</t>
  </si>
  <si>
    <t>a) Governmental Funds</t>
  </si>
  <si>
    <t>c) Proprietary - Enterprise Funds</t>
  </si>
  <si>
    <t>Proprietary - Enterprise Funds</t>
  </si>
  <si>
    <t>Dr: Acct 0842 - CAPITAL OUTLAY</t>
  </si>
  <si>
    <t>Cr: Acct 0789 - LEASE AND OTHER FINANCING PROCEEDS</t>
  </si>
  <si>
    <t>Dr: Acct 0789 - LEASE AND OTHER FINANCING PROCEEDS</t>
  </si>
  <si>
    <t>Dr: Acct 0480 - RIGHT-TO-USE SBITA - AMORTIZABLE</t>
  </si>
  <si>
    <t>Cr: Acct 0842 - CAPITAL OUTLAY</t>
  </si>
  <si>
    <t>Dr: Acct 0875 - DEPRECIATION/AMORTIZATION</t>
  </si>
  <si>
    <t>III. Proprietary - Enterprise Funds</t>
  </si>
  <si>
    <t>Total Proprietary - Internal Service Funds</t>
  </si>
  <si>
    <t>Total Proprietary - Enterprise Funds</t>
  </si>
  <si>
    <t>Organization Name:</t>
  </si>
  <si>
    <t>Cr. Acct 0475 - ACCUMULATED AMORTIZATION - RIGHT-TO-USE SBITA</t>
  </si>
  <si>
    <t>Dr: Acct 0950 - BEGINNING FUND BALANCE</t>
  </si>
  <si>
    <t>Dr: Acct 0952 - BEG FB ADJ/PRIOR PERIOD ADJUSTMENT</t>
  </si>
  <si>
    <t>Cr: Acct 0950 - BEGINNING FUND BALANCE</t>
  </si>
  <si>
    <t>Cr: Acct 0952 - BEG FB ADJ/PRIOR PERIOD ADJUSTMENT</t>
  </si>
  <si>
    <t>Record Annual Activity (all SBITAs)</t>
  </si>
  <si>
    <t>Remove SBITA Asset at the End of the Subscription Term (only at the end of the subscription term)</t>
  </si>
  <si>
    <t>Dr: Acct 0475 - ACCUMULATED AMORTIZATION - RIGHT-TO-USE SBITA</t>
  </si>
  <si>
    <t>Cr: Acct 0480 - RIGHT-TO-USE SBITA - AMORTIZABLE</t>
  </si>
  <si>
    <t>Record entry to write off the SBITA asset and accumulated amortization at the end of the subscription term.</t>
  </si>
  <si>
    <t>Dr: Acct 0870 - SERVICES &amp; CHARGES (MG ADJ)</t>
  </si>
  <si>
    <t>Cr: Acct 0870 - SERVICES &amp; CHARGES (MG ADJ)</t>
  </si>
  <si>
    <t>I. Governmental Funds</t>
  </si>
  <si>
    <t>Reporting Department Name:</t>
  </si>
  <si>
    <t>Org Code/Business Unit:</t>
  </si>
  <si>
    <t>Organization Code (Business Unit):</t>
  </si>
  <si>
    <t>PROPRIETARY FUND</t>
  </si>
  <si>
    <t>UNIDENTIFIED</t>
  </si>
  <si>
    <t>SBITA ASSET (Acct 0480) AMOUNT SHOULD BE REPORTED AS BEGINNING BALANCE ON REPORT 18.</t>
  </si>
  <si>
    <t>Record at inception of SBITA in accordance with Fund-Based accounting (Governmental Funds Only).</t>
  </si>
  <si>
    <t>Reverse the fund-based entry in #1 above, if any, and record an inception of SBITA in accordance with GAAP Govt Wide.</t>
  </si>
  <si>
    <r>
      <t xml:space="preserve">GASB 96 - SBITA Contracts Fund-by-Fund Journal Entries Form 
</t>
    </r>
    <r>
      <rPr>
        <sz val="16"/>
        <rFont val="Arial"/>
        <family val="2"/>
      </rPr>
      <t>(to be submitted to the SCO annually—one form per fund)</t>
    </r>
  </si>
  <si>
    <t>SBITA ASSET (Acct 0480) AMOUNT SHOULD BE INCLUDED AS "ADDITIONS" ON REPORT 18.</t>
  </si>
  <si>
    <t>SBITA ASSET (Acct 0480) SHOULD BE INCLUDED AS "DEDUCTIONS" ON REPORT 18.</t>
  </si>
  <si>
    <t>Dr: Acct 0848 - DEBT SERVICE - PRINCIPAL LEASES</t>
  </si>
  <si>
    <t xml:space="preserve">Record early termination of SBITA contract or SBITA modifications to decrease in the RTU SBITA asset. </t>
  </si>
  <si>
    <t>Cr: Acct 0848 - DEBT SERVICE - PRINCIPAL LEASES</t>
  </si>
  <si>
    <t xml:space="preserve">Record SBITA modifications to increase in the RTU SBITA asset. </t>
  </si>
  <si>
    <t>Note: There are three tables of note disclosures on this form —1) governmental funds, 2) proprietary - internal service funds, and 3) proprietary - enterprise funds. Complete all applicable tables before submitting to the SCO.</t>
  </si>
  <si>
    <r>
      <rPr>
        <b/>
        <sz val="12"/>
        <rFont val="Arial"/>
        <family val="2"/>
      </rPr>
      <t>Manually complete</t>
    </r>
    <r>
      <rPr>
        <sz val="12"/>
        <rFont val="Arial"/>
        <family val="2"/>
      </rPr>
      <t xml:space="preserve"> every yellow field in this worksheet—there are no automatically calculated cells in this worksheet.</t>
    </r>
  </si>
  <si>
    <r>
      <rPr>
        <b/>
        <sz val="16"/>
        <color theme="1"/>
        <rFont val="arial"/>
        <family val="2"/>
      </rPr>
      <t>GASB 96 - SBITA Note Disclosure Form</t>
    </r>
    <r>
      <rPr>
        <sz val="12"/>
        <color theme="1"/>
        <rFont val="arial"/>
        <family val="2"/>
      </rPr>
      <t xml:space="preserve">
</t>
    </r>
    <r>
      <rPr>
        <sz val="14"/>
        <color theme="1"/>
        <rFont val="arial"/>
        <family val="2"/>
      </rPr>
      <t>( Submit one form for the department to the SCO annually)</t>
    </r>
  </si>
  <si>
    <t>Record SBITA Remeasurement and Modifications (only if a significant modification occurred during the fiscal year)</t>
  </si>
  <si>
    <t xml:space="preserve">NOTE: Please check the instructions for remeasurement and modifications on the SCO website. </t>
  </si>
  <si>
    <t xml:space="preserve">Source: Tab "Fund #### Journal Entries" </t>
  </si>
  <si>
    <t>NOTE: The yellow highlighted fields have formulas embedded to generate the amounts automatically based on inputs in the journal entries tab. 
If multiple funds are included in this Workbook, manually complete every yellow field by consolidating the entries by fund type (Governmental Fund, Proprietary - Internal Service Fund, and Proprietary - Enterprise Fund).</t>
  </si>
  <si>
    <t xml:space="preserve">NOTE: This is an annual accrual. The RTU SBITA Liability - Current portion will be added back to the RTU SBITA Liability in entry #0 when reestablishing the beginning balances next year. </t>
  </si>
  <si>
    <t>Cr. Acct 0651 - RIGHT-TO-USE SBITA LIABILITY (CURRENT PORTION LT)</t>
  </si>
  <si>
    <t>Journal Entries (Acct 0674 - RIGHT-TO-USE SBITA LIABILITY)</t>
  </si>
  <si>
    <t>NOTE: The yellow highlighted fields have formulas embedded to generate the amounts automatically based on inputs (Acct 0674 - RIGHT-TO-USE SBITA LIABILITY) in the journal entries tab. If multiple funds are included in this Workbook, overwrite the yellow highlighted fields to update the amounts.</t>
  </si>
  <si>
    <t>Cr: Acct 0674 - RIGHT-TO-USE SBITA LIABILITY</t>
  </si>
  <si>
    <t>Dr: Acct 0674 - RIGHT-TO-USE SBITA LIABILITY</t>
  </si>
  <si>
    <t>ENTRY #5</t>
  </si>
  <si>
    <t>ENTRY #2</t>
  </si>
  <si>
    <t>Entry #2</t>
  </si>
  <si>
    <t>Record amortization of the SBITA asset for the year.</t>
  </si>
  <si>
    <t>Reclassify information technology subscription exp. to debt service principal and interest exp.</t>
  </si>
  <si>
    <t>Reduce SBITA liability for total current year principal payments.</t>
  </si>
  <si>
    <t xml:space="preserve">Reclassify the principal amount due in the next FY to the current liability. 	</t>
  </si>
  <si>
    <t>II. Proprietary - Internal Service Funds</t>
  </si>
  <si>
    <t>Informational - Ending Balances of Assets and Liabilities</t>
  </si>
  <si>
    <t>Debit (Credit)</t>
  </si>
  <si>
    <t>Acct 0480 - RIGHT-TO-USE SBITA - AMORTIZABLE</t>
  </si>
  <si>
    <t>Acct 0674 - RIGHT-TO-USE SBITA LIABILITY</t>
  </si>
  <si>
    <t>Acct 0651 - RIGHT-TO-USE SBITA LIABILITY (CURRENT PORTION LT)</t>
  </si>
  <si>
    <t>Acct 0475 - ACCUMULATED AMORTIZATION - RIGHT-TO-USE SBITA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</si>
</sst>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47" x14ac:knownFonts="1">
    <font>
      <sz val="11"/>
      <color theme="1"/>
      <name val="Calibri"/>
      <family val="2"/>
      <scheme val="minor"/>
    </font>
    <font>
      <sz val="11"/>
      <color theme="1"/>
      <name val="Calibri"/>
      <family val="2"/>
      <scheme val="minor"/>
    </font>
    <font>
      <b/>
      <sz val="12"/>
      <name val="Arial"/>
      <family val="2"/>
    </font>
    <font>
      <sz val="12"/>
      <name val="Arial"/>
      <family val="2"/>
    </font>
    <font>
      <sz val="12"/>
      <color theme="1"/>
      <name val="arial"/>
      <family val="2"/>
    </font>
    <font>
      <sz val="10"/>
      <color rgb="FFFF0000"/>
      <name val="arial"/>
      <family val="2"/>
    </font>
    <font>
      <sz val="12"/>
      <color rgb="FFFF0000"/>
      <name val="arial"/>
      <family val="2"/>
    </font>
    <font>
      <b/>
      <sz val="12"/>
      <color theme="1"/>
      <name val="arial"/>
      <family val="2"/>
    </font>
    <font>
      <b/>
      <sz val="12"/>
      <color theme="8" tint="-0.249977111117893"/>
      <name val="Arial"/>
      <family val="2"/>
    </font>
    <font>
      <b/>
      <sz val="12"/>
      <color rgb="FF00B050"/>
      <name val="Arial"/>
      <family val="2"/>
    </font>
    <font>
      <b/>
      <sz val="12"/>
      <color rgb="FFFF0000"/>
      <name val="Arial"/>
      <family val="2"/>
    </font>
    <font>
      <b/>
      <i/>
      <sz val="12"/>
      <color theme="1"/>
      <name val="Arial"/>
      <family val="2"/>
    </font>
    <font>
      <sz val="14"/>
      <color theme="1"/>
      <name val="Arial Narrow"/>
      <family val="2"/>
    </font>
    <font>
      <b/>
      <sz val="16"/>
      <color theme="1"/>
      <name val="Arial Narrow"/>
      <family val="2"/>
    </font>
    <font>
      <b/>
      <sz val="14"/>
      <color theme="1"/>
      <name val="Arial Narrow"/>
      <family val="2"/>
    </font>
    <font>
      <b/>
      <sz val="11"/>
      <color rgb="FF000000"/>
      <name val="Calibri"/>
      <family val="2"/>
    </font>
    <font>
      <sz val="11"/>
      <color rgb="FF000000"/>
      <name val="Calibri"/>
      <family val="2"/>
    </font>
    <font>
      <sz val="12"/>
      <color rgb="FF000000"/>
      <name val="Arial"/>
      <family val="2"/>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u/>
      <sz val="12"/>
      <color theme="10"/>
      <name val="Arial"/>
      <family val="2"/>
    </font>
    <font>
      <b/>
      <sz val="11"/>
      <color rgb="FFFF0000"/>
      <name val="Calibri"/>
      <family val="2"/>
      <scheme val="minor"/>
    </font>
    <font>
      <b/>
      <sz val="11"/>
      <color rgb="FF00B050"/>
      <name val="Calibri"/>
      <family val="2"/>
      <scheme val="minor"/>
    </font>
    <font>
      <b/>
      <i/>
      <sz val="11"/>
      <color rgb="FFFF0000"/>
      <name val="Calibri"/>
      <family val="2"/>
      <scheme val="minor"/>
    </font>
    <font>
      <b/>
      <sz val="13"/>
      <color rgb="FFFF0000"/>
      <name val="Calibri"/>
      <family val="2"/>
      <scheme val="minor"/>
    </font>
    <font>
      <i/>
      <sz val="12"/>
      <color rgb="FFFF0000"/>
      <name val="arial"/>
      <family val="2"/>
    </font>
    <font>
      <b/>
      <sz val="11"/>
      <color theme="8" tint="-0.249977111117893"/>
      <name val="Calibri"/>
      <family val="2"/>
      <scheme val="minor"/>
    </font>
    <font>
      <b/>
      <sz val="10"/>
      <color rgb="FFFF0000"/>
      <name val="Arial Narrow"/>
      <family val="2"/>
    </font>
    <font>
      <sz val="12"/>
      <color theme="8" tint="-0.249977111117893"/>
      <name val="Arial"/>
      <family val="2"/>
    </font>
    <font>
      <i/>
      <sz val="12"/>
      <name val="Arial"/>
      <family val="2"/>
    </font>
    <font>
      <i/>
      <sz val="10"/>
      <color rgb="FFFF0000"/>
      <name val="Arial Narrow"/>
      <family val="2"/>
    </font>
    <font>
      <b/>
      <i/>
      <sz val="10"/>
      <color rgb="FFFF0000"/>
      <name val="Arial Narrow"/>
      <family val="2"/>
    </font>
    <font>
      <b/>
      <sz val="16"/>
      <color rgb="FFFF0000"/>
      <name val="Arial"/>
      <family val="2"/>
    </font>
    <font>
      <sz val="16"/>
      <color theme="8" tint="-0.249977111117893"/>
      <name val="Arial"/>
      <family val="2"/>
    </font>
    <font>
      <i/>
      <sz val="14"/>
      <color rgb="FFFF0000"/>
      <name val="Arial"/>
      <family val="2"/>
    </font>
    <font>
      <b/>
      <sz val="14"/>
      <color rgb="FFFF0000"/>
      <name val="Arial"/>
      <family val="2"/>
    </font>
    <font>
      <b/>
      <sz val="16"/>
      <name val="Arial"/>
      <family val="2"/>
    </font>
    <font>
      <sz val="16"/>
      <name val="Arial"/>
      <family val="2"/>
    </font>
    <font>
      <sz val="14"/>
      <color rgb="FFFF0000"/>
      <name val="arial"/>
      <family val="2"/>
    </font>
    <font>
      <i/>
      <sz val="13"/>
      <color rgb="FFFF0000"/>
      <name val="arial"/>
      <family val="2"/>
    </font>
    <font>
      <b/>
      <sz val="16"/>
      <color theme="1"/>
      <name val="arial"/>
      <family val="2"/>
    </font>
    <font>
      <sz val="14"/>
      <color theme="1"/>
      <name val="arial"/>
      <family val="2"/>
    </font>
    <font>
      <b/>
      <sz val="14"/>
      <name val="Arial"/>
      <family val="2"/>
    </font>
    <font>
      <b/>
      <i/>
      <sz val="14"/>
      <color rgb="FFFF0000"/>
      <name val="Arial Narrow"/>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C0C0"/>
        <bgColor rgb="FFC0C0C0"/>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ck">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
      <left style="thin">
        <color rgb="FFFF0000"/>
      </left>
      <right/>
      <top/>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3" fillId="0" borderId="0" applyNumberFormat="0" applyFill="0" applyBorder="0" applyAlignment="0" applyProtection="0"/>
  </cellStyleXfs>
  <cellXfs count="206">
    <xf numFmtId="0" fontId="0" fillId="0" borderId="0" xfId="0"/>
    <xf numFmtId="0" fontId="4" fillId="0" borderId="0" xfId="0" applyFont="1"/>
    <xf numFmtId="165" fontId="6" fillId="2" borderId="2" xfId="2" applyNumberFormat="1" applyFont="1" applyFill="1" applyBorder="1" applyProtection="1">
      <protection locked="0"/>
    </xf>
    <xf numFmtId="42" fontId="12" fillId="2" borderId="0" xfId="0" applyNumberFormat="1" applyFont="1" applyFill="1" applyProtection="1">
      <protection locked="0"/>
    </xf>
    <xf numFmtId="165" fontId="9" fillId="0" borderId="0" xfId="2" applyNumberFormat="1" applyFont="1" applyProtection="1"/>
    <xf numFmtId="44" fontId="10" fillId="0" borderId="0" xfId="2" applyFont="1" applyProtection="1"/>
    <xf numFmtId="165" fontId="8" fillId="0" borderId="0" xfId="2" applyNumberFormat="1" applyFont="1" applyProtection="1"/>
    <xf numFmtId="165" fontId="6" fillId="0" borderId="0" xfId="2" applyNumberFormat="1" applyFont="1" applyAlignment="1" applyProtection="1">
      <alignment vertical="top"/>
    </xf>
    <xf numFmtId="0" fontId="15" fillId="4" borderId="2" xfId="0" applyFont="1" applyFill="1" applyBorder="1" applyAlignment="1">
      <alignment horizontal="center" vertical="center"/>
    </xf>
    <xf numFmtId="0" fontId="16" fillId="0" borderId="12" xfId="0" applyFont="1" applyBorder="1" applyAlignment="1">
      <alignment vertical="center"/>
    </xf>
    <xf numFmtId="49" fontId="0" fillId="0" borderId="0" xfId="0" applyNumberFormat="1"/>
    <xf numFmtId="0" fontId="4" fillId="0" borderId="0" xfId="0" quotePrefix="1" applyFont="1"/>
    <xf numFmtId="0" fontId="17" fillId="0" borderId="12" xfId="0" applyFont="1" applyBorder="1" applyAlignment="1">
      <alignment vertical="center"/>
    </xf>
    <xf numFmtId="49" fontId="4" fillId="0" borderId="0" xfId="0" quotePrefix="1" applyNumberFormat="1" applyFont="1"/>
    <xf numFmtId="166" fontId="21" fillId="2" borderId="2" xfId="1" applyNumberFormat="1" applyFont="1" applyFill="1" applyBorder="1" applyAlignment="1" applyProtection="1">
      <alignment vertical="top"/>
      <protection locked="0"/>
    </xf>
    <xf numFmtId="166" fontId="21" fillId="0" borderId="0" xfId="1" applyNumberFormat="1" applyFont="1" applyAlignment="1" applyProtection="1">
      <alignment vertical="top"/>
    </xf>
    <xf numFmtId="166" fontId="21" fillId="0" borderId="0" xfId="1" quotePrefix="1" applyNumberFormat="1" applyFont="1" applyAlignment="1" applyProtection="1">
      <alignment vertical="top"/>
    </xf>
    <xf numFmtId="166" fontId="21" fillId="0" borderId="2" xfId="1" applyNumberFormat="1" applyFont="1" applyBorder="1" applyAlignment="1" applyProtection="1">
      <alignment vertical="top"/>
    </xf>
    <xf numFmtId="166" fontId="21" fillId="0" borderId="2" xfId="1" applyNumberFormat="1" applyFont="1" applyFill="1" applyBorder="1" applyAlignment="1" applyProtection="1">
      <alignment vertical="top"/>
    </xf>
    <xf numFmtId="166" fontId="24" fillId="0" borderId="2" xfId="1" applyNumberFormat="1" applyFont="1" applyBorder="1" applyAlignment="1" applyProtection="1">
      <alignment vertical="top"/>
    </xf>
    <xf numFmtId="43" fontId="21" fillId="0" borderId="0" xfId="1" quotePrefix="1" applyFont="1" applyAlignment="1" applyProtection="1">
      <alignment vertical="top"/>
    </xf>
    <xf numFmtId="43" fontId="21" fillId="0" borderId="0" xfId="1" applyFont="1" applyAlignment="1" applyProtection="1">
      <alignment vertical="top"/>
    </xf>
    <xf numFmtId="166" fontId="1" fillId="0" borderId="2" xfId="1" applyNumberFormat="1" applyBorder="1" applyProtection="1"/>
    <xf numFmtId="44" fontId="6" fillId="2" borderId="1" xfId="2" applyFont="1" applyFill="1" applyBorder="1" applyAlignment="1" applyProtection="1">
      <alignment horizontal="left" vertical="top"/>
      <protection locked="0"/>
    </xf>
    <xf numFmtId="44" fontId="6" fillId="2" borderId="0" xfId="2" applyFont="1" applyFill="1" applyAlignment="1" applyProtection="1">
      <alignment horizontal="left" vertical="top"/>
      <protection locked="0"/>
    </xf>
    <xf numFmtId="0" fontId="6" fillId="2" borderId="0" xfId="0" applyFont="1" applyFill="1" applyProtection="1">
      <protection locked="0"/>
    </xf>
    <xf numFmtId="165" fontId="31" fillId="7" borderId="0" xfId="2" applyNumberFormat="1" applyFont="1" applyFill="1" applyProtection="1"/>
    <xf numFmtId="165" fontId="31" fillId="0" borderId="0" xfId="0" applyNumberFormat="1" applyFont="1" applyAlignment="1" applyProtection="1">
      <alignment horizontal="left"/>
      <protection hidden="1"/>
    </xf>
    <xf numFmtId="165" fontId="31" fillId="0" borderId="0" xfId="0" applyNumberFormat="1" applyFont="1" applyProtection="1">
      <protection hidden="1"/>
    </xf>
    <xf numFmtId="44" fontId="6" fillId="0" borderId="0" xfId="2" applyFont="1" applyFill="1" applyProtection="1"/>
    <xf numFmtId="165" fontId="36" fillId="7" borderId="0" xfId="2" applyNumberFormat="1" applyFont="1" applyFill="1" applyProtection="1"/>
    <xf numFmtId="165" fontId="31" fillId="0" borderId="0" xfId="2" applyNumberFormat="1" applyFont="1" applyFill="1" applyProtection="1"/>
    <xf numFmtId="44" fontId="4" fillId="2" borderId="0" xfId="2" applyFont="1" applyFill="1" applyProtection="1">
      <protection locked="0"/>
    </xf>
    <xf numFmtId="44" fontId="4" fillId="0" borderId="0" xfId="2" applyFont="1" applyProtection="1"/>
    <xf numFmtId="166" fontId="4" fillId="0" borderId="0" xfId="1" applyNumberFormat="1" applyFont="1" applyProtection="1"/>
    <xf numFmtId="166" fontId="4" fillId="0" borderId="0" xfId="1" applyNumberFormat="1" applyFont="1" applyAlignment="1" applyProtection="1">
      <alignment vertical="top"/>
    </xf>
    <xf numFmtId="44" fontId="4" fillId="0" borderId="0" xfId="2" applyFont="1" applyFill="1" applyProtection="1"/>
    <xf numFmtId="44" fontId="4" fillId="2" borderId="0" xfId="2" applyFont="1" applyFill="1" applyAlignment="1" applyProtection="1">
      <protection locked="0"/>
    </xf>
    <xf numFmtId="44" fontId="4" fillId="2" borderId="0" xfId="0" applyNumberFormat="1" applyFont="1" applyFill="1" applyProtection="1">
      <protection locked="0"/>
    </xf>
    <xf numFmtId="44" fontId="6" fillId="0" borderId="0" xfId="2" applyFont="1" applyProtection="1"/>
    <xf numFmtId="165" fontId="36" fillId="7" borderId="0" xfId="2" applyNumberFormat="1" applyFont="1" applyFill="1" applyAlignment="1" applyProtection="1">
      <alignment vertical="center"/>
    </xf>
    <xf numFmtId="44" fontId="3" fillId="2" borderId="0" xfId="2" applyFont="1" applyFill="1" applyProtection="1">
      <protection locked="0"/>
    </xf>
    <xf numFmtId="165" fontId="3" fillId="0" borderId="0" xfId="0" applyNumberFormat="1" applyFont="1" applyAlignment="1" applyProtection="1">
      <alignment horizontal="left"/>
      <protection hidden="1"/>
    </xf>
    <xf numFmtId="0" fontId="2" fillId="0" borderId="0" xfId="0" applyFont="1" applyAlignment="1">
      <alignment vertical="top" wrapText="1"/>
    </xf>
    <xf numFmtId="0" fontId="4" fillId="0" borderId="0" xfId="0" applyFont="1" applyAlignment="1">
      <alignment vertical="top"/>
    </xf>
    <xf numFmtId="0" fontId="5" fillId="0" borderId="0" xfId="0" applyFont="1" applyAlignment="1">
      <alignment vertical="center" wrapText="1"/>
    </xf>
    <xf numFmtId="0" fontId="2" fillId="0" borderId="0" xfId="0" applyFont="1" applyAlignment="1">
      <alignment horizontal="left" vertical="top"/>
    </xf>
    <xf numFmtId="49" fontId="4" fillId="0" borderId="0" xfId="0" applyNumberFormat="1" applyFont="1" applyAlignment="1">
      <alignment vertical="top"/>
    </xf>
    <xf numFmtId="0" fontId="6" fillId="0" borderId="0" xfId="0" applyFont="1" applyAlignment="1">
      <alignment horizontal="left" vertical="top"/>
    </xf>
    <xf numFmtId="0" fontId="6" fillId="0" borderId="0" xfId="0" quotePrefix="1" applyFont="1" applyAlignment="1">
      <alignment horizontal="left" vertical="top"/>
    </xf>
    <xf numFmtId="164" fontId="6" fillId="0" borderId="0" xfId="0" quotePrefix="1" applyNumberFormat="1" applyFont="1" applyAlignment="1">
      <alignment horizontal="left" vertical="top"/>
    </xf>
    <xf numFmtId="164" fontId="6" fillId="0" borderId="0" xfId="0" quotePrefix="1" applyNumberFormat="1" applyFont="1" applyAlignment="1">
      <alignment vertical="top"/>
    </xf>
    <xf numFmtId="0" fontId="35" fillId="7" borderId="0" xfId="0" applyFont="1" applyFill="1" applyAlignment="1">
      <alignment horizontal="left"/>
    </xf>
    <xf numFmtId="0" fontId="6" fillId="0" borderId="0" xfId="0" applyFont="1" applyAlignment="1">
      <alignment horizontal="center"/>
    </xf>
    <xf numFmtId="0" fontId="6" fillId="0" borderId="0" xfId="0" applyFont="1" applyAlignment="1">
      <alignment vertical="top"/>
    </xf>
    <xf numFmtId="0" fontId="6" fillId="0" borderId="15" xfId="0" applyFont="1" applyBorder="1" applyAlignment="1">
      <alignment horizontal="center" vertical="top" wrapText="1"/>
    </xf>
    <xf numFmtId="0" fontId="6" fillId="0" borderId="0" xfId="0" applyFont="1" applyAlignment="1">
      <alignment vertical="top" wrapText="1"/>
    </xf>
    <xf numFmtId="165" fontId="2" fillId="0" borderId="0" xfId="0" applyNumberFormat="1" applyFont="1"/>
    <xf numFmtId="165" fontId="32" fillId="0" borderId="0" xfId="0" applyNumberFormat="1" applyFont="1"/>
    <xf numFmtId="165" fontId="28" fillId="0" borderId="0" xfId="0" applyNumberFormat="1" applyFont="1"/>
    <xf numFmtId="165" fontId="38" fillId="0" borderId="0" xfId="0" applyNumberFormat="1" applyFont="1" applyAlignment="1">
      <alignment horizontal="left"/>
    </xf>
    <xf numFmtId="165" fontId="45" fillId="0" borderId="0" xfId="0" applyNumberFormat="1" applyFont="1" applyAlignment="1">
      <alignment horizontal="left"/>
    </xf>
    <xf numFmtId="165" fontId="3" fillId="0" borderId="0" xfId="0" applyNumberFormat="1" applyFont="1" applyAlignment="1">
      <alignment horizontal="left"/>
    </xf>
    <xf numFmtId="165" fontId="8" fillId="0" borderId="0" xfId="0" applyNumberFormat="1" applyFont="1"/>
    <xf numFmtId="165" fontId="8" fillId="0" borderId="0" xfId="0" applyNumberFormat="1" applyFont="1" applyAlignment="1">
      <alignment horizontal="left"/>
    </xf>
    <xf numFmtId="165" fontId="35" fillId="7" borderId="0" xfId="0" applyNumberFormat="1" applyFont="1" applyFill="1"/>
    <xf numFmtId="165" fontId="36" fillId="7" borderId="0" xfId="0" applyNumberFormat="1" applyFont="1" applyFill="1"/>
    <xf numFmtId="165" fontId="36" fillId="7" borderId="0" xfId="0" applyNumberFormat="1" applyFont="1" applyFill="1" applyAlignment="1">
      <alignment horizontal="left"/>
    </xf>
    <xf numFmtId="0" fontId="6" fillId="0" borderId="0" xfId="0" applyFont="1" applyAlignment="1">
      <alignment horizontal="center" vertical="top" wrapText="1"/>
    </xf>
    <xf numFmtId="165" fontId="28" fillId="0" borderId="0" xfId="0" applyNumberFormat="1" applyFont="1" applyAlignment="1">
      <alignment horizontal="left"/>
    </xf>
    <xf numFmtId="165" fontId="37" fillId="0" borderId="0" xfId="0" applyNumberFormat="1" applyFont="1"/>
    <xf numFmtId="0" fontId="3" fillId="0" borderId="0" xfId="0" applyFont="1" applyAlignment="1">
      <alignment vertical="top"/>
    </xf>
    <xf numFmtId="165" fontId="32" fillId="0" borderId="0" xfId="0" applyNumberFormat="1" applyFont="1" applyAlignment="1">
      <alignment vertical="top" wrapText="1"/>
    </xf>
    <xf numFmtId="165" fontId="28" fillId="0" borderId="0" xfId="0" applyNumberFormat="1" applyFont="1" applyAlignment="1">
      <alignment wrapText="1"/>
    </xf>
    <xf numFmtId="165" fontId="10" fillId="7" borderId="0" xfId="0" applyNumberFormat="1" applyFont="1" applyFill="1"/>
    <xf numFmtId="165" fontId="31" fillId="7" borderId="0" xfId="0" applyNumberFormat="1" applyFont="1" applyFill="1"/>
    <xf numFmtId="165" fontId="31" fillId="7" borderId="0" xfId="0" applyNumberFormat="1" applyFont="1" applyFill="1" applyAlignment="1">
      <alignment horizontal="left"/>
    </xf>
    <xf numFmtId="0" fontId="37" fillId="0" borderId="0" xfId="0" applyFont="1" applyAlignment="1">
      <alignment horizontal="left"/>
    </xf>
    <xf numFmtId="165" fontId="31" fillId="0" borderId="0" xfId="0" applyNumberFormat="1" applyFont="1"/>
    <xf numFmtId="165" fontId="31" fillId="0" borderId="0" xfId="0" applyNumberFormat="1" applyFont="1" applyAlignment="1">
      <alignment horizontal="left"/>
    </xf>
    <xf numFmtId="165" fontId="32" fillId="0" borderId="0" xfId="0" applyNumberFormat="1" applyFont="1" applyAlignment="1">
      <alignment horizontal="left"/>
    </xf>
    <xf numFmtId="44" fontId="4" fillId="0" borderId="0" xfId="0" applyNumberFormat="1" applyFont="1"/>
    <xf numFmtId="165" fontId="9" fillId="0" borderId="0" xfId="0" applyNumberFormat="1" applyFont="1"/>
    <xf numFmtId="165" fontId="9" fillId="0" borderId="0" xfId="0" applyNumberFormat="1" applyFont="1" applyAlignment="1">
      <alignment horizontal="left"/>
    </xf>
    <xf numFmtId="165" fontId="3" fillId="0" borderId="0" xfId="0" applyNumberFormat="1" applyFont="1"/>
    <xf numFmtId="0" fontId="35" fillId="7" borderId="0" xfId="0" applyFont="1" applyFill="1" applyAlignment="1">
      <alignment horizontal="left" vertical="center"/>
    </xf>
    <xf numFmtId="165" fontId="35" fillId="7" borderId="0" xfId="0" applyNumberFormat="1" applyFont="1" applyFill="1" applyAlignment="1">
      <alignment vertical="center"/>
    </xf>
    <xf numFmtId="165" fontId="36" fillId="7" borderId="0" xfId="0" applyNumberFormat="1" applyFont="1" applyFill="1" applyAlignment="1">
      <alignment vertical="center"/>
    </xf>
    <xf numFmtId="165" fontId="36" fillId="7" borderId="0" xfId="0" applyNumberFormat="1" applyFont="1" applyFill="1" applyAlignment="1">
      <alignment horizontal="left" vertical="center"/>
    </xf>
    <xf numFmtId="0" fontId="6" fillId="0" borderId="0" xfId="0" applyFont="1" applyAlignment="1">
      <alignment horizontal="left" vertical="top" wrapText="1"/>
    </xf>
    <xf numFmtId="0" fontId="2" fillId="0" borderId="0" xfId="0" applyFont="1" applyAlignment="1">
      <alignment horizontal="center"/>
    </xf>
    <xf numFmtId="0" fontId="8"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2" xfId="0" applyFont="1" applyBorder="1"/>
    <xf numFmtId="0" fontId="7" fillId="0" borderId="0" xfId="0" applyFont="1" applyAlignment="1">
      <alignment horizontal="left"/>
    </xf>
    <xf numFmtId="0" fontId="4" fillId="0" borderId="0" xfId="0" applyFont="1" applyAlignment="1">
      <alignment horizontal="left" vertical="top" wrapText="1"/>
    </xf>
    <xf numFmtId="0" fontId="6" fillId="0" borderId="0" xfId="0" applyFont="1" applyAlignment="1">
      <alignment horizontal="left"/>
    </xf>
    <xf numFmtId="0" fontId="7" fillId="0" borderId="0" xfId="0" applyFont="1" applyAlignment="1">
      <alignment horizontal="left" vertical="top"/>
    </xf>
    <xf numFmtId="0" fontId="4" fillId="0" borderId="0" xfId="0" applyFont="1" applyAlignment="1">
      <alignment horizontal="left" vertical="top"/>
    </xf>
    <xf numFmtId="0" fontId="7" fillId="0" borderId="0" xfId="0" applyFont="1" applyAlignment="1">
      <alignment horizontal="left" vertical="top" wrapText="1"/>
    </xf>
    <xf numFmtId="0" fontId="12" fillId="3" borderId="0" xfId="0" applyFont="1" applyFill="1"/>
    <xf numFmtId="38" fontId="12" fillId="3" borderId="0" xfId="0" applyNumberFormat="1" applyFont="1" applyFill="1"/>
    <xf numFmtId="0" fontId="12" fillId="3" borderId="3" xfId="0" applyFont="1" applyFill="1" applyBorder="1"/>
    <xf numFmtId="0" fontId="12" fillId="3" borderId="4" xfId="0" applyFont="1" applyFill="1" applyBorder="1"/>
    <xf numFmtId="38" fontId="12" fillId="3" borderId="4" xfId="0" applyNumberFormat="1" applyFont="1" applyFill="1" applyBorder="1"/>
    <xf numFmtId="0" fontId="12" fillId="3" borderId="5" xfId="0" applyFont="1" applyFill="1" applyBorder="1"/>
    <xf numFmtId="0" fontId="12" fillId="3" borderId="6" xfId="0" applyFont="1" applyFill="1" applyBorder="1"/>
    <xf numFmtId="0" fontId="13" fillId="3" borderId="0" xfId="0" applyFont="1" applyFill="1"/>
    <xf numFmtId="0" fontId="12" fillId="3" borderId="7" xfId="0" applyFont="1" applyFill="1" applyBorder="1"/>
    <xf numFmtId="0" fontId="33" fillId="3" borderId="0" xfId="0" applyFont="1" applyFill="1"/>
    <xf numFmtId="38" fontId="34" fillId="3" borderId="0" xfId="0" applyNumberFormat="1" applyFont="1" applyFill="1" applyAlignment="1">
      <alignment horizontal="center" wrapText="1"/>
    </xf>
    <xf numFmtId="0" fontId="34" fillId="3" borderId="0" xfId="0" applyFont="1" applyFill="1"/>
    <xf numFmtId="0" fontId="30" fillId="3" borderId="0" xfId="0" applyFont="1" applyFill="1"/>
    <xf numFmtId="38" fontId="30" fillId="3" borderId="0" xfId="0" applyNumberFormat="1" applyFont="1" applyFill="1" applyAlignment="1">
      <alignment horizontal="center" wrapText="1"/>
    </xf>
    <xf numFmtId="38" fontId="14" fillId="3" borderId="8" xfId="0" applyNumberFormat="1" applyFont="1" applyFill="1" applyBorder="1" applyAlignment="1">
      <alignment horizontal="center" wrapText="1"/>
    </xf>
    <xf numFmtId="0" fontId="14" fillId="3" borderId="0" xfId="0" applyFont="1" applyFill="1"/>
    <xf numFmtId="38" fontId="14" fillId="3" borderId="8" xfId="0" applyNumberFormat="1" applyFont="1" applyFill="1" applyBorder="1" applyAlignment="1">
      <alignment horizontal="center"/>
    </xf>
    <xf numFmtId="0" fontId="14" fillId="3" borderId="0" xfId="0" applyFont="1" applyFill="1" applyAlignment="1">
      <alignment horizontal="left"/>
    </xf>
    <xf numFmtId="42" fontId="12" fillId="3" borderId="0" xfId="0" applyNumberFormat="1" applyFont="1" applyFill="1"/>
    <xf numFmtId="42" fontId="12" fillId="3" borderId="9" xfId="0" applyNumberFormat="1" applyFont="1" applyFill="1" applyBorder="1"/>
    <xf numFmtId="0" fontId="12" fillId="3" borderId="0" xfId="0" quotePrefix="1" applyFont="1" applyFill="1"/>
    <xf numFmtId="0" fontId="12" fillId="3" borderId="10" xfId="0" applyFont="1" applyFill="1" applyBorder="1"/>
    <xf numFmtId="0" fontId="12" fillId="3" borderId="8" xfId="0" applyFont="1" applyFill="1" applyBorder="1"/>
    <xf numFmtId="38" fontId="12" fillId="3" borderId="8" xfId="0" applyNumberFormat="1" applyFont="1" applyFill="1" applyBorder="1"/>
    <xf numFmtId="0" fontId="12" fillId="3" borderId="11" xfId="0" applyFont="1" applyFill="1" applyBorder="1"/>
    <xf numFmtId="0" fontId="19" fillId="5" borderId="0" xfId="3" applyFont="1" applyFill="1"/>
    <xf numFmtId="0" fontId="20" fillId="5" borderId="0" xfId="3" applyFont="1" applyFill="1"/>
    <xf numFmtId="0" fontId="20" fillId="5" borderId="0" xfId="3" applyFont="1" applyFill="1" applyAlignment="1">
      <alignment horizontal="center"/>
    </xf>
    <xf numFmtId="0" fontId="20" fillId="5" borderId="0" xfId="3" applyFont="1" applyFill="1" applyAlignment="1">
      <alignment wrapText="1"/>
    </xf>
    <xf numFmtId="0" fontId="20" fillId="5" borderId="0" xfId="3" applyFont="1" applyFill="1" applyAlignment="1">
      <alignment horizontal="center" wrapText="1"/>
    </xf>
    <xf numFmtId="0" fontId="20" fillId="0" borderId="0" xfId="3" applyFont="1"/>
    <xf numFmtId="0" fontId="20" fillId="0" borderId="0" xfId="3" applyFont="1" applyAlignment="1">
      <alignment horizontal="center"/>
    </xf>
    <xf numFmtId="0" fontId="18" fillId="6" borderId="0" xfId="3" applyFont="1" applyFill="1"/>
    <xf numFmtId="0" fontId="1" fillId="6" borderId="0" xfId="3" applyFill="1"/>
    <xf numFmtId="0" fontId="1" fillId="6" borderId="0" xfId="3" applyFill="1" applyAlignment="1">
      <alignment horizontal="center"/>
    </xf>
    <xf numFmtId="0" fontId="1" fillId="0" borderId="0" xfId="3"/>
    <xf numFmtId="0" fontId="21" fillId="0" borderId="0" xfId="3" applyFont="1" applyAlignment="1">
      <alignment horizontal="left" vertical="top" wrapText="1"/>
    </xf>
    <xf numFmtId="0" fontId="21" fillId="0" borderId="0" xfId="3" applyFont="1" applyAlignment="1">
      <alignment horizontal="center" vertical="top" wrapText="1"/>
    </xf>
    <xf numFmtId="0" fontId="22" fillId="0" borderId="13" xfId="3" applyFont="1" applyBorder="1" applyAlignment="1">
      <alignment horizontal="center" vertical="top" wrapText="1"/>
    </xf>
    <xf numFmtId="0" fontId="22" fillId="0" borderId="0" xfId="3" applyFont="1" applyAlignment="1">
      <alignment vertical="top" wrapText="1"/>
    </xf>
    <xf numFmtId="0" fontId="24" fillId="0" borderId="0" xfId="3" applyFont="1" applyAlignment="1">
      <alignment horizontal="center" vertical="top" wrapText="1"/>
    </xf>
    <xf numFmtId="0" fontId="24" fillId="0" borderId="0" xfId="3" quotePrefix="1" applyFont="1" applyAlignment="1">
      <alignment horizontal="center" vertical="top" wrapText="1"/>
    </xf>
    <xf numFmtId="0" fontId="25" fillId="0" borderId="0" xfId="3" quotePrefix="1" applyFont="1" applyAlignment="1">
      <alignment horizontal="center" vertical="top" wrapText="1"/>
    </xf>
    <xf numFmtId="0" fontId="25" fillId="0" borderId="0" xfId="3" applyFont="1" applyAlignment="1">
      <alignment horizontal="center" vertical="top" wrapText="1"/>
    </xf>
    <xf numFmtId="0" fontId="29" fillId="0" borderId="0" xfId="3" applyFont="1" applyAlignment="1">
      <alignment horizontal="center" vertical="top" wrapText="1"/>
    </xf>
    <xf numFmtId="0" fontId="22" fillId="0" borderId="0" xfId="3" applyFont="1" applyAlignment="1">
      <alignment horizontal="center" vertical="top" wrapText="1"/>
    </xf>
    <xf numFmtId="0" fontId="21" fillId="0" borderId="0" xfId="3" applyFont="1" applyAlignment="1">
      <alignment vertical="top"/>
    </xf>
    <xf numFmtId="0" fontId="21" fillId="0" borderId="0" xfId="3" applyFont="1" applyAlignment="1">
      <alignment horizontal="center" vertical="top"/>
    </xf>
    <xf numFmtId="0" fontId="27" fillId="0" borderId="0" xfId="3" applyFont="1" applyAlignment="1">
      <alignment vertical="top"/>
    </xf>
    <xf numFmtId="0" fontId="21" fillId="0" borderId="0" xfId="3" applyFont="1" applyAlignment="1">
      <alignment vertical="top" wrapText="1"/>
    </xf>
    <xf numFmtId="0" fontId="22" fillId="0" borderId="0" xfId="3" applyFont="1" applyAlignment="1">
      <alignment horizontal="left" vertical="top" wrapText="1"/>
    </xf>
    <xf numFmtId="0" fontId="24" fillId="0" borderId="0" xfId="3" applyFont="1" applyAlignment="1">
      <alignment horizontal="left" vertical="top" wrapText="1"/>
    </xf>
    <xf numFmtId="0" fontId="1" fillId="0" borderId="0" xfId="3" applyAlignment="1">
      <alignment horizontal="center"/>
    </xf>
    <xf numFmtId="0" fontId="29" fillId="0" borderId="0" xfId="3" applyFont="1"/>
    <xf numFmtId="0" fontId="24" fillId="0" borderId="0" xfId="3" applyFont="1" applyAlignment="1">
      <alignment vertical="top"/>
    </xf>
    <xf numFmtId="0" fontId="18" fillId="0" borderId="0" xfId="3" applyFont="1"/>
    <xf numFmtId="0" fontId="35" fillId="0" borderId="16" xfId="0" applyFont="1" applyBorder="1" applyAlignment="1">
      <alignment horizontal="left"/>
    </xf>
    <xf numFmtId="165" fontId="35" fillId="0" borderId="18" xfId="0" applyNumberFormat="1" applyFont="1" applyBorder="1"/>
    <xf numFmtId="165" fontId="36" fillId="0" borderId="18" xfId="0" applyNumberFormat="1" applyFont="1" applyBorder="1"/>
    <xf numFmtId="165" fontId="36" fillId="0" borderId="18" xfId="2" applyNumberFormat="1" applyFont="1" applyFill="1" applyBorder="1" applyProtection="1"/>
    <xf numFmtId="165" fontId="36" fillId="0" borderId="17" xfId="2" applyNumberFormat="1" applyFont="1" applyFill="1" applyBorder="1" applyProtection="1"/>
    <xf numFmtId="166" fontId="4" fillId="7" borderId="0" xfId="0" applyNumberFormat="1" applyFont="1" applyFill="1" applyAlignment="1">
      <alignment vertical="top"/>
    </xf>
    <xf numFmtId="0" fontId="7" fillId="0" borderId="0" xfId="0" applyFont="1" applyAlignment="1">
      <alignment horizontal="center" vertical="top"/>
    </xf>
    <xf numFmtId="165" fontId="38" fillId="0" borderId="0" xfId="0" applyNumberFormat="1" applyFont="1" applyAlignment="1">
      <alignment horizontal="left"/>
    </xf>
    <xf numFmtId="165" fontId="3" fillId="0" borderId="0" xfId="0" applyNumberFormat="1" applyFont="1" applyAlignment="1" applyProtection="1">
      <alignment horizontal="left"/>
      <protection hidden="1"/>
    </xf>
    <xf numFmtId="165" fontId="42" fillId="0" borderId="0" xfId="0" applyNumberFormat="1" applyFont="1" applyAlignment="1">
      <alignment horizontal="left" wrapText="1"/>
    </xf>
    <xf numFmtId="165" fontId="37" fillId="0" borderId="14" xfId="0" applyNumberFormat="1" applyFont="1" applyBorder="1" applyAlignment="1">
      <alignment horizontal="left"/>
    </xf>
    <xf numFmtId="165" fontId="37" fillId="0" borderId="0" xfId="0" applyNumberFormat="1" applyFont="1" applyAlignment="1">
      <alignment horizontal="left"/>
    </xf>
    <xf numFmtId="0" fontId="37" fillId="0" borderId="14" xfId="0" applyFont="1" applyBorder="1" applyAlignment="1">
      <alignment horizontal="left"/>
    </xf>
    <xf numFmtId="0" fontId="37" fillId="0" borderId="0" xfId="0" applyFont="1" applyAlignment="1">
      <alignment horizontal="left"/>
    </xf>
    <xf numFmtId="165" fontId="3" fillId="0" borderId="0" xfId="0" applyNumberFormat="1" applyFont="1" applyAlignment="1">
      <alignment horizontal="left"/>
    </xf>
    <xf numFmtId="0" fontId="6" fillId="2" borderId="0" xfId="0" applyFont="1" applyFill="1" applyAlignment="1" applyProtection="1">
      <alignment horizontal="left" vertical="top"/>
      <protection locked="0"/>
    </xf>
    <xf numFmtId="0" fontId="2" fillId="0" borderId="0" xfId="0" applyFont="1" applyAlignment="1">
      <alignment horizontal="left" vertical="top"/>
    </xf>
    <xf numFmtId="164" fontId="6" fillId="0" borderId="0" xfId="0" quotePrefix="1" applyNumberFormat="1" applyFont="1" applyAlignment="1">
      <alignment horizontal="left" vertical="top"/>
    </xf>
    <xf numFmtId="165" fontId="37" fillId="0" borderId="14" xfId="0" applyNumberFormat="1" applyFont="1" applyBorder="1"/>
    <xf numFmtId="165" fontId="37" fillId="0" borderId="0" xfId="0" applyNumberFormat="1" applyFont="1"/>
    <xf numFmtId="0" fontId="35" fillId="7" borderId="0" xfId="0" applyFont="1" applyFill="1" applyAlignment="1">
      <alignment horizontal="left"/>
    </xf>
    <xf numFmtId="0" fontId="39" fillId="0" borderId="0" xfId="0" applyFont="1" applyAlignment="1">
      <alignment horizontal="center" vertical="top" wrapText="1"/>
    </xf>
    <xf numFmtId="0" fontId="41" fillId="0" borderId="0" xfId="0" applyFont="1" applyAlignment="1">
      <alignment horizontal="left" vertical="center" wrapText="1"/>
    </xf>
    <xf numFmtId="49" fontId="6" fillId="2" borderId="0" xfId="1" applyNumberFormat="1" applyFont="1" applyFill="1" applyBorder="1" applyAlignment="1" applyProtection="1">
      <alignment horizontal="left"/>
      <protection locked="0"/>
    </xf>
    <xf numFmtId="164" fontId="6" fillId="2" borderId="0" xfId="0" quotePrefix="1" applyNumberFormat="1" applyFont="1" applyFill="1" applyAlignment="1" applyProtection="1">
      <alignment horizontal="left" vertical="top"/>
      <protection locked="0"/>
    </xf>
    <xf numFmtId="0" fontId="11"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left"/>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center" vertical="center" wrapText="1"/>
    </xf>
    <xf numFmtId="0" fontId="6" fillId="2" borderId="0" xfId="0" applyFont="1" applyFill="1" applyAlignment="1" applyProtection="1">
      <alignment horizontal="left"/>
      <protection locked="0"/>
    </xf>
    <xf numFmtId="0" fontId="3"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center" vertical="top" wrapText="1"/>
    </xf>
    <xf numFmtId="0" fontId="6" fillId="2" borderId="0" xfId="0" applyFont="1" applyFill="1" applyProtection="1">
      <protection locked="0"/>
    </xf>
    <xf numFmtId="164" fontId="6" fillId="2" borderId="0" xfId="0" applyNumberFormat="1" applyFont="1" applyFill="1" applyAlignment="1" applyProtection="1">
      <alignment horizontal="left"/>
      <protection locked="0"/>
    </xf>
    <xf numFmtId="0" fontId="13" fillId="3" borderId="0" xfId="0" applyFont="1" applyFill="1" applyAlignment="1">
      <alignment horizontal="center"/>
    </xf>
    <xf numFmtId="0" fontId="13" fillId="0" borderId="0" xfId="0" applyFont="1" applyAlignment="1">
      <alignment horizontal="center"/>
    </xf>
    <xf numFmtId="0" fontId="34" fillId="3" borderId="0" xfId="0" applyFont="1" applyFill="1" applyAlignment="1">
      <alignment horizontal="left"/>
    </xf>
    <xf numFmtId="0" fontId="14" fillId="3" borderId="0" xfId="0" applyFont="1" applyFill="1" applyAlignment="1">
      <alignment horizontal="left"/>
    </xf>
    <xf numFmtId="0" fontId="46" fillId="2" borderId="0" xfId="3" applyFont="1" applyFill="1" applyAlignment="1">
      <alignment horizontal="left" vertical="top" wrapText="1"/>
    </xf>
    <xf numFmtId="0" fontId="21" fillId="0" borderId="0" xfId="3" applyFont="1" applyAlignment="1">
      <alignment horizontal="left" vertical="top" wrapText="1"/>
    </xf>
    <xf numFmtId="0" fontId="22" fillId="0" borderId="13" xfId="3" applyFont="1" applyBorder="1" applyAlignment="1">
      <alignment horizontal="center" vertical="top" wrapText="1"/>
    </xf>
    <xf numFmtId="0" fontId="26" fillId="2" borderId="0" xfId="3" applyFont="1" applyFill="1" applyAlignment="1">
      <alignment horizontal="left" vertical="top" wrapText="1"/>
    </xf>
    <xf numFmtId="0" fontId="22" fillId="0" borderId="13" xfId="3" applyFont="1" applyBorder="1" applyAlignment="1">
      <alignment horizontal="center" vertical="top"/>
    </xf>
    <xf numFmtId="0" fontId="22" fillId="0" borderId="0" xfId="3" applyFont="1" applyAlignment="1">
      <alignment horizontal="left" vertical="top"/>
    </xf>
    <xf numFmtId="0" fontId="22" fillId="0" borderId="0" xfId="3" applyFont="1" applyAlignment="1">
      <alignment horizontal="left" vertical="top" wrapText="1"/>
    </xf>
    <xf numFmtId="0" fontId="18" fillId="0" borderId="0" xfId="3" applyFont="1" applyAlignment="1">
      <alignment horizontal="left"/>
    </xf>
  </cellXfs>
  <cellStyles count="5">
    <cellStyle name="Comma" xfId="1" builtinId="3"/>
    <cellStyle name="Currency" xfId="2" builtinId="4"/>
    <cellStyle name="Hyperlink 2" xfId="4" xr:uid="{62D08480-7242-447A-A3A1-416117293E9B}"/>
    <cellStyle name="Normal" xfId="0" builtinId="0"/>
    <cellStyle name="Normal 2" xfId="3" xr:uid="{00000000-0005-0000-0000-000003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b/>
        <i val="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Q115"/>
  <sheetViews>
    <sheetView tabSelected="1" zoomScale="85" zoomScaleNormal="85" workbookViewId="0">
      <selection activeCell="F4" sqref="F4:I4"/>
    </sheetView>
  </sheetViews>
  <sheetFormatPr defaultColWidth="0" defaultRowHeight="15" zeroHeight="1" x14ac:dyDescent="0.25"/>
  <cols>
    <col min="1" max="1" width="12.140625" style="44" customWidth="1"/>
    <col min="2" max="2" width="9.42578125" style="44" customWidth="1"/>
    <col min="3" max="5" width="7.7109375" style="44" customWidth="1"/>
    <col min="6" max="6" width="17.7109375" style="44" customWidth="1"/>
    <col min="7" max="7" width="19.7109375" style="44" customWidth="1"/>
    <col min="8" max="8" width="21.5703125" style="7" customWidth="1"/>
    <col min="9" max="9" width="19.7109375" style="44" customWidth="1"/>
    <col min="10" max="10" width="26.42578125" style="44" customWidth="1"/>
    <col min="11" max="11" width="23.28515625" style="44" customWidth="1"/>
    <col min="12" max="12" width="50.7109375" style="44" customWidth="1"/>
    <col min="13" max="17" width="0" style="44" hidden="1" customWidth="1"/>
    <col min="18" max="16384" width="9.140625" style="44" hidden="1"/>
  </cols>
  <sheetData>
    <row r="1" spans="1:17" ht="44.25" customHeight="1" x14ac:dyDescent="0.25">
      <c r="A1" s="178" t="s">
        <v>1608</v>
      </c>
      <c r="B1" s="178"/>
      <c r="C1" s="178"/>
      <c r="D1" s="178"/>
      <c r="E1" s="178"/>
      <c r="F1" s="178"/>
      <c r="G1" s="178"/>
      <c r="H1" s="178"/>
      <c r="I1" s="178"/>
      <c r="J1" s="178"/>
      <c r="K1" s="178"/>
      <c r="L1" s="43"/>
    </row>
    <row r="2" spans="1:17" ht="18" x14ac:dyDescent="0.25">
      <c r="A2" s="179" t="s">
        <v>1565</v>
      </c>
      <c r="B2" s="179"/>
      <c r="C2" s="179"/>
      <c r="D2" s="179"/>
      <c r="E2" s="179"/>
      <c r="F2" s="179"/>
      <c r="G2" s="179"/>
      <c r="H2" s="179"/>
      <c r="I2" s="179"/>
      <c r="J2" s="179"/>
      <c r="K2" s="179"/>
      <c r="L2" s="45"/>
    </row>
    <row r="3" spans="1:17" ht="15.75" x14ac:dyDescent="0.25">
      <c r="A3" s="173" t="s">
        <v>0</v>
      </c>
      <c r="B3" s="173"/>
      <c r="C3" s="173"/>
      <c r="D3" s="173"/>
      <c r="E3" s="173"/>
      <c r="F3" s="172" t="s">
        <v>16</v>
      </c>
      <c r="G3" s="172"/>
      <c r="H3" s="172"/>
      <c r="I3" s="172"/>
    </row>
    <row r="4" spans="1:17" ht="15.75" x14ac:dyDescent="0.25">
      <c r="A4" s="173" t="s">
        <v>1586</v>
      </c>
      <c r="B4" s="173"/>
      <c r="C4" s="173"/>
      <c r="D4" s="173"/>
      <c r="E4" s="173"/>
      <c r="F4" s="172"/>
      <c r="G4" s="172"/>
      <c r="H4" s="172"/>
      <c r="I4" s="172"/>
    </row>
    <row r="5" spans="1:17" ht="15.75" x14ac:dyDescent="0.2">
      <c r="A5" s="173" t="s">
        <v>1602</v>
      </c>
      <c r="B5" s="173"/>
      <c r="C5" s="173"/>
      <c r="D5" s="173"/>
      <c r="E5" s="173"/>
      <c r="F5" s="180"/>
      <c r="G5" s="180"/>
      <c r="H5" s="180"/>
      <c r="I5" s="180"/>
      <c r="J5" s="47"/>
      <c r="K5" s="47"/>
      <c r="L5" s="48"/>
      <c r="M5" s="48"/>
      <c r="N5" s="48"/>
    </row>
    <row r="6" spans="1:17" ht="15.75" x14ac:dyDescent="0.2">
      <c r="A6" s="173" t="s">
        <v>1</v>
      </c>
      <c r="B6" s="173"/>
      <c r="C6" s="173"/>
      <c r="D6" s="173"/>
      <c r="E6" s="173"/>
      <c r="F6" s="181"/>
      <c r="G6" s="181"/>
      <c r="H6" s="181"/>
      <c r="I6" s="181"/>
      <c r="L6" s="49"/>
      <c r="M6" s="48"/>
      <c r="N6" s="48"/>
      <c r="P6" s="27"/>
    </row>
    <row r="7" spans="1:17" ht="15.75" x14ac:dyDescent="0.2">
      <c r="A7" s="173" t="s">
        <v>1571</v>
      </c>
      <c r="B7" s="173"/>
      <c r="C7" s="173"/>
      <c r="D7" s="173"/>
      <c r="E7" s="173"/>
      <c r="F7" s="172"/>
      <c r="G7" s="172"/>
      <c r="H7" s="172"/>
      <c r="I7" s="172"/>
      <c r="L7" s="49"/>
      <c r="M7" s="48"/>
      <c r="N7" s="48"/>
      <c r="P7" s="27"/>
    </row>
    <row r="8" spans="1:17" ht="15.75" x14ac:dyDescent="0.2">
      <c r="A8" s="173" t="s">
        <v>2</v>
      </c>
      <c r="B8" s="173"/>
      <c r="C8" s="173"/>
      <c r="D8" s="173"/>
      <c r="E8" s="173"/>
      <c r="F8" s="174" t="str">
        <f>IF(OR($F$7='Drop Down Menus'!B2,$F$7='Drop Down Menus'!$B$3),'Drop Down Menus'!$D$9,IFERROR(VLOOKUP($F$5,GAAP02Aindex!$A$2:$D$900,4,FALSE),"Unidentified"))</f>
        <v>Unidentified</v>
      </c>
      <c r="G8" s="174"/>
      <c r="H8" s="174"/>
      <c r="I8" s="174"/>
      <c r="L8" s="49"/>
      <c r="M8" s="48"/>
      <c r="N8" s="48"/>
      <c r="P8" s="27"/>
    </row>
    <row r="9" spans="1:17" x14ac:dyDescent="0.2">
      <c r="H9" s="44"/>
      <c r="L9" s="49"/>
      <c r="M9" s="48"/>
      <c r="N9" s="48"/>
      <c r="Q9" s="28"/>
    </row>
    <row r="10" spans="1:17" x14ac:dyDescent="0.25">
      <c r="H10" s="44"/>
      <c r="J10" s="51"/>
      <c r="L10" s="49"/>
      <c r="M10" s="48"/>
      <c r="N10" s="48"/>
    </row>
    <row r="11" spans="1:17" ht="15.75" x14ac:dyDescent="0.25">
      <c r="A11" s="46"/>
      <c r="B11" s="46"/>
      <c r="C11" s="46"/>
      <c r="D11" s="46"/>
      <c r="E11" s="46"/>
      <c r="F11" s="50"/>
      <c r="G11" s="50"/>
      <c r="H11" s="50"/>
      <c r="I11" s="50"/>
      <c r="J11" s="50"/>
      <c r="L11" s="49"/>
      <c r="M11" s="48"/>
      <c r="N11" s="48"/>
    </row>
    <row r="12" spans="1:17" ht="20.25" x14ac:dyDescent="0.3">
      <c r="A12" s="177" t="str">
        <f>IF($F$3="2022–2023","Establish Beginning Balances (SBITAs commenced on or before 07/01/2022)","Establish Beginning Balances (existing SBITAs only)")</f>
        <v>Establish Beginning Balances (SBITAs commenced on or before 07/01/2022)</v>
      </c>
      <c r="B12" s="177"/>
      <c r="C12" s="177"/>
      <c r="D12" s="177"/>
      <c r="E12" s="177"/>
      <c r="F12" s="177"/>
      <c r="G12" s="177"/>
      <c r="H12" s="177"/>
      <c r="I12" s="177"/>
      <c r="J12" s="177"/>
      <c r="K12" s="177"/>
      <c r="L12" s="48"/>
      <c r="M12" s="48"/>
    </row>
    <row r="13" spans="1:17" ht="16.5" customHeight="1" x14ac:dyDescent="0.2">
      <c r="A13" s="53" t="s">
        <v>3</v>
      </c>
      <c r="H13" s="44"/>
      <c r="L13" s="54"/>
    </row>
    <row r="14" spans="1:17" ht="16.5" customHeight="1" x14ac:dyDescent="0.3">
      <c r="A14" s="55">
        <v>0</v>
      </c>
      <c r="B14" s="168" t="str">
        <f>IF($F$3="2022–2023","To establish the beginning balance of SBITAs as of 07/01/2022.","Roll forward prior year right-to-use SBITAs to record opening balances.")</f>
        <v>To establish the beginning balance of SBITAs as of 07/01/2022.</v>
      </c>
      <c r="C14" s="168"/>
      <c r="D14" s="168"/>
      <c r="E14" s="168"/>
      <c r="F14" s="168"/>
      <c r="G14" s="168"/>
      <c r="H14" s="168"/>
      <c r="I14" s="168"/>
      <c r="J14" s="168"/>
      <c r="K14" s="168"/>
      <c r="L14" s="54"/>
    </row>
    <row r="15" spans="1:17" ht="16.5" customHeight="1" x14ac:dyDescent="0.2">
      <c r="B15" s="165" t="s">
        <v>1580</v>
      </c>
      <c r="C15" s="165"/>
      <c r="D15" s="165"/>
      <c r="E15" s="165"/>
      <c r="F15" s="165"/>
      <c r="G15" s="165"/>
      <c r="H15" s="165"/>
      <c r="I15" s="165"/>
      <c r="J15" s="32"/>
      <c r="K15" s="33"/>
    </row>
    <row r="16" spans="1:17" ht="16.5" hidden="1" customHeight="1" x14ac:dyDescent="0.2">
      <c r="A16" s="56"/>
      <c r="B16" s="165" t="s">
        <v>1588</v>
      </c>
      <c r="C16" s="165"/>
      <c r="D16" s="165"/>
      <c r="E16" s="165"/>
      <c r="F16" s="165"/>
      <c r="G16" s="165"/>
      <c r="H16" s="165"/>
      <c r="I16" s="165"/>
      <c r="J16" s="32"/>
      <c r="K16" s="33"/>
    </row>
    <row r="17" spans="1:17" ht="16.5" customHeight="1" x14ac:dyDescent="0.2">
      <c r="A17" s="56"/>
      <c r="B17" s="165" t="s">
        <v>1589</v>
      </c>
      <c r="C17" s="165"/>
      <c r="D17" s="165"/>
      <c r="E17" s="165"/>
      <c r="F17" s="165"/>
      <c r="G17" s="165"/>
      <c r="H17" s="165"/>
      <c r="I17" s="165"/>
      <c r="J17" s="32"/>
      <c r="K17" s="33"/>
    </row>
    <row r="18" spans="1:17" ht="16.5" hidden="1" customHeight="1" x14ac:dyDescent="0.2">
      <c r="A18" s="56"/>
      <c r="B18" s="42"/>
      <c r="C18" s="165" t="s">
        <v>1587</v>
      </c>
      <c r="D18" s="165"/>
      <c r="E18" s="165"/>
      <c r="F18" s="165"/>
      <c r="G18" s="165"/>
      <c r="H18" s="165"/>
      <c r="I18" s="165"/>
      <c r="J18" s="33"/>
      <c r="K18" s="32"/>
    </row>
    <row r="19" spans="1:17" ht="16.5" customHeight="1" x14ac:dyDescent="0.25">
      <c r="A19" s="56"/>
      <c r="B19" s="57"/>
      <c r="C19" s="165" t="s">
        <v>1626</v>
      </c>
      <c r="D19" s="165"/>
      <c r="E19" s="165"/>
      <c r="F19" s="165"/>
      <c r="G19" s="165"/>
      <c r="H19" s="165"/>
      <c r="I19" s="165"/>
      <c r="J19" s="33"/>
      <c r="K19" s="32"/>
      <c r="P19" s="27"/>
    </row>
    <row r="20" spans="1:17" ht="16.5" hidden="1" customHeight="1" x14ac:dyDescent="0.25">
      <c r="A20" s="56"/>
      <c r="B20" s="57"/>
      <c r="C20" s="165" t="s">
        <v>1590</v>
      </c>
      <c r="D20" s="165"/>
      <c r="E20" s="165"/>
      <c r="F20" s="165"/>
      <c r="G20" s="165"/>
      <c r="H20" s="165"/>
      <c r="I20" s="165"/>
      <c r="K20" s="32"/>
      <c r="Q20" s="28"/>
    </row>
    <row r="21" spans="1:17" ht="16.5" customHeight="1" x14ac:dyDescent="0.25">
      <c r="A21" s="56"/>
      <c r="B21" s="57"/>
      <c r="C21" s="165" t="s">
        <v>1591</v>
      </c>
      <c r="D21" s="165"/>
      <c r="E21" s="165"/>
      <c r="F21" s="165"/>
      <c r="G21" s="165"/>
      <c r="H21" s="165"/>
      <c r="I21" s="165"/>
      <c r="J21" s="33"/>
      <c r="K21" s="32"/>
      <c r="Q21" s="28"/>
    </row>
    <row r="22" spans="1:17" ht="16.5" customHeight="1" x14ac:dyDescent="0.2">
      <c r="A22" s="56"/>
      <c r="B22" s="58"/>
      <c r="C22" s="58"/>
      <c r="D22" s="58"/>
      <c r="E22" s="58"/>
      <c r="F22" s="58"/>
      <c r="G22" s="58"/>
      <c r="H22" s="58"/>
      <c r="I22" s="58"/>
      <c r="J22" s="29">
        <f>ROUND(SUM(J15:J17),2)</f>
        <v>0</v>
      </c>
      <c r="K22" s="29">
        <f>ROUND(SUM(K18:K21),2)</f>
        <v>0</v>
      </c>
      <c r="L22" s="54" t="str">
        <f>IF(J22=K22,"&lt;- Debits and Credits equal each other.","&lt;- Debits and Credits do not equal each other.")</f>
        <v>&lt;- Debits and Credits equal each other.</v>
      </c>
    </row>
    <row r="23" spans="1:17" ht="16.5" customHeight="1" x14ac:dyDescent="0.25">
      <c r="A23" s="56"/>
      <c r="B23" s="59"/>
      <c r="C23" s="59"/>
      <c r="D23" s="59"/>
      <c r="E23" s="59"/>
      <c r="F23" s="59"/>
      <c r="G23" s="59"/>
      <c r="H23" s="59"/>
      <c r="I23" s="59"/>
      <c r="J23" s="5"/>
      <c r="K23" s="5"/>
      <c r="L23" s="54"/>
    </row>
    <row r="24" spans="1:17" ht="16.5" customHeight="1" x14ac:dyDescent="0.25">
      <c r="A24" s="1"/>
      <c r="B24" s="164" t="s">
        <v>1605</v>
      </c>
      <c r="C24" s="164"/>
      <c r="D24" s="164"/>
      <c r="E24" s="164"/>
      <c r="F24" s="164"/>
      <c r="G24" s="164"/>
      <c r="H24" s="164"/>
      <c r="I24" s="164"/>
      <c r="J24" s="164"/>
      <c r="K24" s="164"/>
      <c r="L24" s="54"/>
    </row>
    <row r="25" spans="1:17" ht="16.5" customHeight="1" x14ac:dyDescent="0.25">
      <c r="A25" s="1"/>
      <c r="B25" s="61"/>
      <c r="C25" s="62"/>
      <c r="D25" s="63"/>
      <c r="E25" s="63"/>
      <c r="F25" s="6"/>
      <c r="G25" s="6"/>
      <c r="H25" s="64"/>
      <c r="I25" s="64"/>
      <c r="J25" s="5"/>
      <c r="K25" s="5"/>
      <c r="L25" s="54"/>
    </row>
    <row r="26" spans="1:17" ht="20.25" customHeight="1" x14ac:dyDescent="0.3">
      <c r="A26" s="52" t="str">
        <f>IF($F$3="2022–2023","Record SBITAs Commenced on or after 07/02/2022","Record New SBITAs (new SBITAs only)")</f>
        <v>Record SBITAs Commenced on or after 07/02/2022</v>
      </c>
      <c r="B26" s="65"/>
      <c r="C26" s="66"/>
      <c r="D26" s="66"/>
      <c r="E26" s="66"/>
      <c r="F26" s="30"/>
      <c r="G26" s="30"/>
      <c r="H26" s="67"/>
      <c r="I26" s="67"/>
      <c r="J26" s="30"/>
      <c r="K26" s="30"/>
      <c r="L26" s="54"/>
    </row>
    <row r="27" spans="1:17" ht="18.75" x14ac:dyDescent="0.3">
      <c r="A27" s="55">
        <v>1</v>
      </c>
      <c r="B27" s="167" t="s">
        <v>1606</v>
      </c>
      <c r="C27" s="168"/>
      <c r="D27" s="168"/>
      <c r="E27" s="168"/>
      <c r="F27" s="168"/>
      <c r="G27" s="168"/>
      <c r="H27" s="168"/>
      <c r="I27" s="168"/>
      <c r="J27" s="168"/>
      <c r="K27" s="168"/>
      <c r="L27" s="54"/>
    </row>
    <row r="28" spans="1:17" ht="16.5" customHeight="1" x14ac:dyDescent="0.2">
      <c r="A28" s="56"/>
      <c r="B28" s="165" t="s">
        <v>1577</v>
      </c>
      <c r="C28" s="165"/>
      <c r="D28" s="165"/>
      <c r="E28" s="165"/>
      <c r="F28" s="165"/>
      <c r="G28" s="165"/>
      <c r="H28" s="165"/>
      <c r="I28" s="165"/>
      <c r="J28" s="32"/>
      <c r="K28" s="33"/>
      <c r="L28" s="54"/>
    </row>
    <row r="29" spans="1:17" ht="16.5" customHeight="1" x14ac:dyDescent="0.25">
      <c r="A29" s="56"/>
      <c r="B29" s="57"/>
      <c r="C29" s="165" t="s">
        <v>1578</v>
      </c>
      <c r="D29" s="165"/>
      <c r="E29" s="165"/>
      <c r="F29" s="165"/>
      <c r="G29" s="165"/>
      <c r="H29" s="165"/>
      <c r="I29" s="165"/>
      <c r="J29" s="33"/>
      <c r="K29" s="32"/>
      <c r="L29" s="54"/>
    </row>
    <row r="30" spans="1:17" ht="16.5" customHeight="1" x14ac:dyDescent="0.25">
      <c r="A30" s="56"/>
      <c r="B30" s="57"/>
      <c r="C30" s="165" t="str">
        <f>VLOOKUP($F$8,'Drop Down Menus'!$D$2:$G$10,4,FALSE)</f>
        <v>Cr: Acct 0XXX - FUNCTIONAL EXPENSE</v>
      </c>
      <c r="D30" s="165"/>
      <c r="E30" s="165"/>
      <c r="F30" s="165"/>
      <c r="G30" s="165"/>
      <c r="H30" s="165"/>
      <c r="I30" s="165"/>
      <c r="J30" s="33"/>
      <c r="K30" s="32"/>
    </row>
    <row r="31" spans="1:17" ht="16.5" customHeight="1" x14ac:dyDescent="0.2">
      <c r="A31" s="68"/>
      <c r="B31" s="58"/>
      <c r="C31" s="58"/>
      <c r="D31" s="58"/>
      <c r="E31" s="58"/>
      <c r="F31" s="58"/>
      <c r="G31" s="58"/>
      <c r="H31" s="58"/>
      <c r="I31" s="58"/>
      <c r="J31" s="29">
        <f>ROUND(SUM(J28:J30),2)</f>
        <v>0</v>
      </c>
      <c r="K31" s="29">
        <f>ROUND(SUM(K28:K30),2)</f>
        <v>0</v>
      </c>
      <c r="L31" s="54" t="str">
        <f>IF(J31=K31,"&lt;- Debits and Credits equal each other.","&lt;- Debits and Credits do not equal each other.")</f>
        <v>&lt;- Debits and Credits equal each other.</v>
      </c>
    </row>
    <row r="32" spans="1:17" ht="16.5" customHeight="1" x14ac:dyDescent="0.25">
      <c r="A32" s="1"/>
      <c r="B32" s="69"/>
      <c r="C32" s="69"/>
      <c r="D32" s="69"/>
      <c r="E32" s="69"/>
      <c r="F32" s="69"/>
      <c r="G32" s="69"/>
      <c r="H32" s="69"/>
      <c r="I32" s="69"/>
      <c r="J32" s="5"/>
      <c r="K32" s="5"/>
      <c r="L32" s="54"/>
    </row>
    <row r="33" spans="1:12" ht="16.5" customHeight="1" x14ac:dyDescent="0.3">
      <c r="A33" s="55">
        <v>2</v>
      </c>
      <c r="B33" s="175" t="s">
        <v>1607</v>
      </c>
      <c r="C33" s="176"/>
      <c r="D33" s="176"/>
      <c r="E33" s="176"/>
      <c r="F33" s="176"/>
      <c r="G33" s="176"/>
      <c r="H33" s="176"/>
      <c r="I33" s="176"/>
      <c r="J33" s="176"/>
      <c r="K33" s="176"/>
      <c r="L33" s="54"/>
    </row>
    <row r="34" spans="1:12" ht="16.5" customHeight="1" x14ac:dyDescent="0.3">
      <c r="A34" s="68"/>
      <c r="B34" s="165" t="s">
        <v>1580</v>
      </c>
      <c r="C34" s="165"/>
      <c r="D34" s="165"/>
      <c r="E34" s="165"/>
      <c r="F34" s="165"/>
      <c r="G34" s="165"/>
      <c r="H34" s="165"/>
      <c r="I34" s="165"/>
      <c r="J34" s="32"/>
      <c r="K34" s="70"/>
      <c r="L34" s="54"/>
    </row>
    <row r="35" spans="1:12" ht="16.5" customHeight="1" x14ac:dyDescent="0.2">
      <c r="B35" s="165" t="s">
        <v>1579</v>
      </c>
      <c r="C35" s="165"/>
      <c r="D35" s="165"/>
      <c r="E35" s="165"/>
      <c r="F35" s="165"/>
      <c r="G35" s="165"/>
      <c r="H35" s="165"/>
      <c r="I35" s="165"/>
      <c r="J35" s="32"/>
      <c r="K35" s="36"/>
    </row>
    <row r="36" spans="1:12" ht="16.5" customHeight="1" x14ac:dyDescent="0.2">
      <c r="A36" s="56"/>
      <c r="B36" s="71"/>
      <c r="C36" s="165" t="s">
        <v>1581</v>
      </c>
      <c r="D36" s="165"/>
      <c r="E36" s="165"/>
      <c r="F36" s="165"/>
      <c r="G36" s="165"/>
      <c r="H36" s="165"/>
      <c r="I36" s="165"/>
      <c r="J36" s="36"/>
      <c r="K36" s="32"/>
    </row>
    <row r="37" spans="1:12" ht="16.5" customHeight="1" x14ac:dyDescent="0.2">
      <c r="A37" s="56"/>
      <c r="C37" s="165" t="s">
        <v>1626</v>
      </c>
      <c r="D37" s="165"/>
      <c r="E37" s="165"/>
      <c r="F37" s="165"/>
      <c r="G37" s="165"/>
      <c r="H37" s="165"/>
      <c r="I37" s="165"/>
      <c r="J37" s="36"/>
      <c r="K37" s="32"/>
    </row>
    <row r="38" spans="1:12" ht="16.5" customHeight="1" x14ac:dyDescent="0.25">
      <c r="A38" s="56"/>
      <c r="B38" s="57"/>
      <c r="C38" s="165" t="str">
        <f>VLOOKUP($F$8,'Drop Down Menus'!$D$2:$G$10,4,FALSE)</f>
        <v>Cr: Acct 0XXX - FUNCTIONAL EXPENSE</v>
      </c>
      <c r="D38" s="165"/>
      <c r="E38" s="165"/>
      <c r="F38" s="165"/>
      <c r="G38" s="165"/>
      <c r="H38" s="165"/>
      <c r="I38" s="165"/>
      <c r="J38" s="36"/>
      <c r="K38" s="32"/>
    </row>
    <row r="39" spans="1:12" ht="16.5" customHeight="1" x14ac:dyDescent="0.2">
      <c r="A39" s="56"/>
      <c r="B39" s="72"/>
      <c r="C39" s="72"/>
      <c r="D39" s="72"/>
      <c r="E39" s="72"/>
      <c r="F39" s="72"/>
      <c r="G39" s="72"/>
      <c r="H39" s="72"/>
      <c r="I39" s="72"/>
      <c r="J39" s="29">
        <f>ROUND(SUM(J34:J35),2)</f>
        <v>0</v>
      </c>
      <c r="K39" s="29">
        <f>ROUND(SUM(K36:K38),2)</f>
        <v>0</v>
      </c>
      <c r="L39" s="54" t="str">
        <f>IF(J39=K39,"&lt;- Debits and Credits equal each other.","&lt;- Debits and Credits do not equal each other.")</f>
        <v>&lt;- Debits and Credits equal each other.</v>
      </c>
    </row>
    <row r="40" spans="1:12" ht="16.5" customHeight="1" x14ac:dyDescent="0.2">
      <c r="A40" s="56"/>
      <c r="B40" s="59"/>
      <c r="C40" s="59"/>
      <c r="D40" s="59"/>
      <c r="E40" s="59"/>
      <c r="F40" s="59"/>
      <c r="G40" s="59"/>
      <c r="H40" s="59"/>
      <c r="I40" s="59"/>
      <c r="J40" s="73"/>
      <c r="K40" s="73"/>
      <c r="L40" s="54"/>
    </row>
    <row r="41" spans="1:12" ht="16.5" customHeight="1" x14ac:dyDescent="0.25">
      <c r="A41" s="68"/>
      <c r="B41" s="164" t="s">
        <v>1609</v>
      </c>
      <c r="C41" s="164"/>
      <c r="D41" s="164"/>
      <c r="E41" s="164"/>
      <c r="F41" s="164"/>
      <c r="G41" s="164"/>
      <c r="H41" s="164"/>
      <c r="I41" s="164"/>
      <c r="J41" s="164"/>
      <c r="K41" s="164"/>
      <c r="L41" s="54"/>
    </row>
    <row r="42" spans="1:12" ht="16.5" customHeight="1" x14ac:dyDescent="0.2">
      <c r="A42" s="68"/>
      <c r="B42" s="69"/>
      <c r="C42" s="69"/>
      <c r="D42" s="69"/>
      <c r="E42" s="69"/>
      <c r="F42" s="69"/>
      <c r="G42" s="69"/>
      <c r="H42" s="69"/>
      <c r="I42" s="69"/>
      <c r="J42" s="73"/>
      <c r="K42" s="73"/>
      <c r="L42" s="54"/>
    </row>
    <row r="43" spans="1:12" ht="20.25" customHeight="1" x14ac:dyDescent="0.3">
      <c r="A43" s="52" t="s">
        <v>1592</v>
      </c>
      <c r="B43" s="74"/>
      <c r="C43" s="75"/>
      <c r="D43" s="75"/>
      <c r="E43" s="75"/>
      <c r="F43" s="26"/>
      <c r="G43" s="26"/>
      <c r="H43" s="76"/>
      <c r="I43" s="76"/>
      <c r="J43" s="26"/>
      <c r="K43" s="26"/>
      <c r="L43" s="54"/>
    </row>
    <row r="44" spans="1:12" ht="16.5" customHeight="1" x14ac:dyDescent="0.3">
      <c r="A44" s="55">
        <v>3</v>
      </c>
      <c r="B44" s="77" t="s">
        <v>1631</v>
      </c>
      <c r="C44" s="78"/>
      <c r="D44" s="78"/>
      <c r="E44" s="78"/>
      <c r="F44" s="31"/>
      <c r="G44" s="31"/>
      <c r="H44" s="79"/>
      <c r="I44" s="79"/>
      <c r="J44" s="31"/>
      <c r="K44" s="31"/>
      <c r="L44" s="54"/>
    </row>
    <row r="45" spans="1:12" ht="16.5" customHeight="1" x14ac:dyDescent="0.2">
      <c r="A45" s="56"/>
      <c r="B45" s="165" t="s">
        <v>1582</v>
      </c>
      <c r="C45" s="165"/>
      <c r="D45" s="165"/>
      <c r="E45" s="165"/>
      <c r="F45" s="165"/>
      <c r="G45" s="165"/>
      <c r="H45" s="165"/>
      <c r="I45" s="165"/>
      <c r="J45" s="32"/>
      <c r="K45" s="33"/>
    </row>
    <row r="46" spans="1:12" ht="16.5" customHeight="1" x14ac:dyDescent="0.2">
      <c r="A46" s="56"/>
      <c r="B46" s="71"/>
      <c r="C46" s="165" t="s">
        <v>1587</v>
      </c>
      <c r="D46" s="165"/>
      <c r="E46" s="165"/>
      <c r="F46" s="165"/>
      <c r="G46" s="165"/>
      <c r="H46" s="165"/>
      <c r="I46" s="165"/>
      <c r="J46" s="36"/>
      <c r="K46" s="32">
        <f>J45</f>
        <v>0</v>
      </c>
    </row>
    <row r="47" spans="1:12" ht="16.5" customHeight="1" x14ac:dyDescent="0.2">
      <c r="A47" s="68"/>
      <c r="B47" s="58"/>
      <c r="C47" s="58"/>
      <c r="D47" s="58"/>
      <c r="E47" s="58"/>
      <c r="F47" s="58"/>
      <c r="G47" s="58"/>
      <c r="H47" s="58"/>
      <c r="I47" s="58"/>
      <c r="J47" s="39">
        <f>ROUND(SUM(J45:J45),2)</f>
        <v>0</v>
      </c>
      <c r="K47" s="39">
        <f>ROUND(SUM(K46),2)</f>
        <v>0</v>
      </c>
      <c r="L47" s="54" t="str">
        <f>IF(J47=K47,"&lt;- Debits and Credits equal each other.","&lt;- Debits and Credits do not equal each other.")</f>
        <v>&lt;- Debits and Credits equal each other.</v>
      </c>
    </row>
    <row r="48" spans="1:12" ht="16.5" customHeight="1" x14ac:dyDescent="0.25">
      <c r="A48" s="68"/>
      <c r="B48" s="80"/>
      <c r="C48" s="80"/>
      <c r="D48" s="80"/>
      <c r="E48" s="80"/>
      <c r="F48" s="80"/>
      <c r="G48" s="80"/>
      <c r="H48" s="80"/>
      <c r="I48" s="80"/>
      <c r="J48" s="5"/>
      <c r="K48" s="5"/>
      <c r="L48" s="54"/>
    </row>
    <row r="49" spans="1:12" ht="16.5" customHeight="1" x14ac:dyDescent="0.3">
      <c r="A49" s="55">
        <v>4</v>
      </c>
      <c r="B49" s="77" t="s">
        <v>1632</v>
      </c>
      <c r="C49" s="63"/>
      <c r="D49" s="63"/>
      <c r="E49" s="63"/>
      <c r="F49" s="6"/>
      <c r="G49" s="6"/>
      <c r="H49" s="64"/>
      <c r="I49" s="64"/>
      <c r="J49" s="5"/>
      <c r="K49" s="5"/>
      <c r="L49" s="54"/>
    </row>
    <row r="50" spans="1:12" ht="16.5" customHeight="1" x14ac:dyDescent="0.2">
      <c r="A50" s="56"/>
      <c r="B50" s="165" t="s">
        <v>1611</v>
      </c>
      <c r="C50" s="165"/>
      <c r="D50" s="165"/>
      <c r="E50" s="165"/>
      <c r="F50" s="165"/>
      <c r="G50" s="165"/>
      <c r="H50" s="165"/>
      <c r="I50" s="165"/>
      <c r="J50" s="37"/>
      <c r="K50" s="81"/>
    </row>
    <row r="51" spans="1:12" ht="16.5" customHeight="1" x14ac:dyDescent="0.2">
      <c r="A51" s="56"/>
      <c r="B51" s="165" t="str">
        <f>IF(OR($F$7="Proprietary - Internal Service Fund",$F$7="Proprietary - Enterprise Fund"),"Dr: Acct 0894 - INTEREST EXPENSE AND FISCAL CHARGES","Dr: Acct 0851 - DEBT SERVICE - INTEREST LEASES")</f>
        <v>Dr: Acct 0851 - DEBT SERVICE - INTEREST LEASES</v>
      </c>
      <c r="C51" s="165"/>
      <c r="D51" s="165"/>
      <c r="E51" s="165"/>
      <c r="F51" s="165"/>
      <c r="G51" s="165"/>
      <c r="H51" s="165"/>
      <c r="I51" s="165"/>
      <c r="J51" s="37"/>
      <c r="K51" s="81"/>
    </row>
    <row r="52" spans="1:12" ht="16.5" customHeight="1" x14ac:dyDescent="0.25">
      <c r="A52" s="56"/>
      <c r="B52" s="57"/>
      <c r="C52" s="165" t="str">
        <f>VLOOKUP($F$8,'Drop Down Menus'!$D$2:$G$10,4,FALSE)</f>
        <v>Cr: Acct 0XXX - FUNCTIONAL EXPENSE</v>
      </c>
      <c r="D52" s="165"/>
      <c r="E52" s="165"/>
      <c r="F52" s="165"/>
      <c r="G52" s="165"/>
      <c r="H52" s="165"/>
      <c r="I52" s="165"/>
      <c r="J52" s="81"/>
      <c r="K52" s="38">
        <f>+J50+J51</f>
        <v>0</v>
      </c>
    </row>
    <row r="53" spans="1:12" ht="16.5" customHeight="1" x14ac:dyDescent="0.2">
      <c r="A53" s="68"/>
      <c r="B53" s="58"/>
      <c r="C53" s="58"/>
      <c r="D53" s="58"/>
      <c r="E53" s="58"/>
      <c r="F53" s="58"/>
      <c r="G53" s="58"/>
      <c r="H53" s="58"/>
      <c r="I53" s="58"/>
      <c r="J53" s="39">
        <f>ROUND(SUM(J50:J51),2)</f>
        <v>0</v>
      </c>
      <c r="K53" s="39">
        <f>ROUND(SUM(K52,),2)</f>
        <v>0</v>
      </c>
      <c r="L53" s="54" t="str">
        <f>IF(J53=K53,"&lt;- Debits and Credits equal each other.","&lt;- Debits and Credits do not equal each other.")</f>
        <v>&lt;- Debits and Credits equal each other.</v>
      </c>
    </row>
    <row r="54" spans="1:12" ht="16.5" customHeight="1" x14ac:dyDescent="0.25">
      <c r="A54" s="1"/>
      <c r="B54" s="62"/>
      <c r="C54" s="62"/>
      <c r="D54" s="62"/>
      <c r="E54" s="62"/>
      <c r="F54" s="62"/>
      <c r="G54" s="62"/>
      <c r="H54" s="62"/>
      <c r="I54" s="62"/>
      <c r="J54" s="5"/>
      <c r="K54" s="5"/>
      <c r="L54" s="54"/>
    </row>
    <row r="55" spans="1:12" ht="16.5" customHeight="1" x14ac:dyDescent="0.3">
      <c r="A55" s="55">
        <v>5</v>
      </c>
      <c r="B55" s="77" t="s">
        <v>1633</v>
      </c>
      <c r="C55" s="82"/>
      <c r="D55" s="82"/>
      <c r="E55" s="82"/>
      <c r="F55" s="4"/>
      <c r="G55" s="4"/>
      <c r="H55" s="83"/>
      <c r="I55" s="83"/>
      <c r="J55" s="5"/>
      <c r="K55" s="5"/>
      <c r="L55" s="54"/>
    </row>
    <row r="56" spans="1:12" ht="16.5" customHeight="1" x14ac:dyDescent="0.2">
      <c r="A56" s="56"/>
      <c r="B56" s="165" t="s">
        <v>1627</v>
      </c>
      <c r="C56" s="165"/>
      <c r="D56" s="165"/>
      <c r="E56" s="165"/>
      <c r="F56" s="165"/>
      <c r="G56" s="165"/>
      <c r="H56" s="165"/>
      <c r="I56" s="165"/>
      <c r="J56" s="32">
        <f>K57</f>
        <v>0</v>
      </c>
      <c r="K56" s="36"/>
    </row>
    <row r="57" spans="1:12" ht="16.5" customHeight="1" x14ac:dyDescent="0.25">
      <c r="A57" s="56"/>
      <c r="B57" s="57"/>
      <c r="C57" s="165" t="s">
        <v>1613</v>
      </c>
      <c r="D57" s="165"/>
      <c r="E57" s="165"/>
      <c r="F57" s="165"/>
      <c r="G57" s="165"/>
      <c r="H57" s="165"/>
      <c r="I57" s="165"/>
      <c r="J57" s="36"/>
      <c r="K57" s="32">
        <f>J50</f>
        <v>0</v>
      </c>
    </row>
    <row r="58" spans="1:12" ht="16.5" customHeight="1" x14ac:dyDescent="0.2">
      <c r="A58" s="68"/>
      <c r="B58" s="58"/>
      <c r="C58" s="58"/>
      <c r="D58" s="58"/>
      <c r="E58" s="58"/>
      <c r="F58" s="58"/>
      <c r="G58" s="58"/>
      <c r="H58" s="58"/>
      <c r="I58" s="58"/>
      <c r="J58" s="39">
        <f>ROUND(SUM(J56:J56),2)</f>
        <v>0</v>
      </c>
      <c r="K58" s="39">
        <f>ROUND(SUM(K57),2)</f>
        <v>0</v>
      </c>
      <c r="L58" s="54" t="str">
        <f>IF(J58=K58,"&lt;- Debits and Credits equal each other.","&lt;- Debits and Credits do not equal each other.")</f>
        <v>&lt;- Debits and Credits equal each other.</v>
      </c>
    </row>
    <row r="59" spans="1:12" ht="16.5" customHeight="1" x14ac:dyDescent="0.25">
      <c r="A59" s="1"/>
      <c r="B59" s="80"/>
      <c r="C59" s="80"/>
      <c r="D59" s="80"/>
      <c r="E59" s="80"/>
      <c r="F59" s="80"/>
      <c r="G59" s="80"/>
      <c r="H59" s="80"/>
      <c r="I59" s="80"/>
      <c r="J59" s="5"/>
      <c r="K59" s="5"/>
      <c r="L59" s="54"/>
    </row>
    <row r="60" spans="1:12" ht="16.5" customHeight="1" x14ac:dyDescent="0.3">
      <c r="A60" s="55">
        <v>6</v>
      </c>
      <c r="B60" s="77" t="s">
        <v>1634</v>
      </c>
      <c r="C60" s="82"/>
      <c r="D60" s="82"/>
      <c r="E60" s="82"/>
      <c r="F60" s="4"/>
      <c r="G60" s="4"/>
      <c r="H60" s="83"/>
      <c r="I60" s="83"/>
      <c r="J60" s="5"/>
      <c r="K60" s="5"/>
      <c r="L60" s="54"/>
    </row>
    <row r="61" spans="1:12" ht="16.5" customHeight="1" x14ac:dyDescent="0.2">
      <c r="B61" s="165" t="s">
        <v>1627</v>
      </c>
      <c r="C61" s="165"/>
      <c r="D61" s="165"/>
      <c r="E61" s="165"/>
      <c r="F61" s="165"/>
      <c r="G61" s="165"/>
      <c r="H61" s="165"/>
      <c r="I61" s="165"/>
      <c r="J61" s="41"/>
      <c r="K61" s="33"/>
    </row>
    <row r="62" spans="1:12" ht="16.5" customHeight="1" x14ac:dyDescent="0.25">
      <c r="A62" s="56"/>
      <c r="B62" s="57"/>
      <c r="C62" s="165" t="s">
        <v>1623</v>
      </c>
      <c r="D62" s="165"/>
      <c r="E62" s="165"/>
      <c r="F62" s="165"/>
      <c r="G62" s="165"/>
      <c r="H62" s="165"/>
      <c r="I62" s="165"/>
      <c r="J62" s="33"/>
      <c r="K62" s="32">
        <f>J61</f>
        <v>0</v>
      </c>
    </row>
    <row r="63" spans="1:12" ht="16.5" customHeight="1" x14ac:dyDescent="0.2">
      <c r="A63" s="56"/>
      <c r="B63" s="166" t="s">
        <v>1622</v>
      </c>
      <c r="C63" s="166"/>
      <c r="D63" s="166"/>
      <c r="E63" s="166"/>
      <c r="F63" s="166"/>
      <c r="G63" s="166"/>
      <c r="H63" s="166"/>
      <c r="I63" s="166"/>
      <c r="J63" s="39">
        <f>ROUND(SUM(J61:J61),2)</f>
        <v>0</v>
      </c>
      <c r="K63" s="39">
        <f>ROUND(SUM(K62),2)</f>
        <v>0</v>
      </c>
      <c r="L63" s="54" t="str">
        <f>IF(J63=K63,"&lt;- Debits and Credits equal each other.","&lt;- Debits and Credits do not equal each other.")</f>
        <v>&lt;- Debits and Credits equal each other.</v>
      </c>
    </row>
    <row r="64" spans="1:12" ht="16.5" customHeight="1" x14ac:dyDescent="0.2">
      <c r="A64" s="56"/>
      <c r="B64" s="166"/>
      <c r="C64" s="166"/>
      <c r="D64" s="166"/>
      <c r="E64" s="166"/>
      <c r="F64" s="166"/>
      <c r="G64" s="166"/>
      <c r="H64" s="166"/>
      <c r="I64" s="166"/>
      <c r="J64" s="39"/>
      <c r="K64" s="39"/>
      <c r="L64" s="54"/>
    </row>
    <row r="65" spans="1:12" ht="16.5" customHeight="1" x14ac:dyDescent="0.25">
      <c r="A65" s="56"/>
      <c r="B65" s="58"/>
      <c r="C65" s="58"/>
      <c r="D65" s="58"/>
      <c r="E65" s="58"/>
      <c r="F65" s="58"/>
      <c r="G65" s="58"/>
      <c r="H65" s="58"/>
      <c r="I65" s="58"/>
      <c r="J65" s="5"/>
      <c r="K65" s="5"/>
      <c r="L65" s="54"/>
    </row>
    <row r="66" spans="1:12" ht="20.25" hidden="1" customHeight="1" x14ac:dyDescent="0.3">
      <c r="A66" s="52" t="s">
        <v>1593</v>
      </c>
      <c r="B66" s="65"/>
      <c r="C66" s="66"/>
      <c r="D66" s="66"/>
      <c r="E66" s="66"/>
      <c r="F66" s="30"/>
      <c r="G66" s="30"/>
      <c r="H66" s="67"/>
      <c r="I66" s="67"/>
      <c r="J66" s="30"/>
      <c r="K66" s="30"/>
      <c r="L66" s="54"/>
    </row>
    <row r="67" spans="1:12" ht="16.5" hidden="1" customHeight="1" x14ac:dyDescent="0.3">
      <c r="A67" s="55">
        <v>7</v>
      </c>
      <c r="B67" s="77" t="s">
        <v>1596</v>
      </c>
    </row>
    <row r="68" spans="1:12" ht="16.5" hidden="1" customHeight="1" x14ac:dyDescent="0.2">
      <c r="B68" s="171" t="s">
        <v>1594</v>
      </c>
      <c r="C68" s="171"/>
      <c r="D68" s="171"/>
      <c r="E68" s="171"/>
      <c r="F68" s="171"/>
      <c r="G68" s="171"/>
      <c r="H68" s="171"/>
      <c r="I68" s="171"/>
      <c r="J68" s="41"/>
      <c r="K68" s="34"/>
      <c r="L68" s="54"/>
    </row>
    <row r="69" spans="1:12" ht="16.5" hidden="1" customHeight="1" x14ac:dyDescent="0.2">
      <c r="A69" s="56"/>
      <c r="B69" s="84"/>
      <c r="C69" s="171" t="s">
        <v>1595</v>
      </c>
      <c r="D69" s="171"/>
      <c r="E69" s="171"/>
      <c r="F69" s="171"/>
      <c r="G69" s="171"/>
      <c r="H69" s="171"/>
      <c r="I69" s="171"/>
      <c r="J69" s="35"/>
      <c r="K69" s="41">
        <f>J68</f>
        <v>0</v>
      </c>
    </row>
    <row r="70" spans="1:12" ht="16.5" hidden="1" customHeight="1" x14ac:dyDescent="0.2">
      <c r="B70" s="58"/>
      <c r="H70" s="44"/>
      <c r="J70" s="29">
        <f>SUM(J68)</f>
        <v>0</v>
      </c>
      <c r="K70" s="29">
        <f>SUM(K69)</f>
        <v>0</v>
      </c>
      <c r="L70" s="54" t="str">
        <f>IF(J70=K70,"&lt;- Debits and Credits equal each other.","&lt;- Debits and Credits do not equal each other.")</f>
        <v>&lt;- Debits and Credits equal each other.</v>
      </c>
    </row>
    <row r="71" spans="1:12" ht="16.5" hidden="1" customHeight="1" x14ac:dyDescent="0.2">
      <c r="B71" s="69"/>
      <c r="H71" s="44"/>
    </row>
    <row r="72" spans="1:12" ht="16.5" hidden="1" customHeight="1" x14ac:dyDescent="0.25">
      <c r="A72" s="56"/>
      <c r="B72" s="164" t="s">
        <v>1610</v>
      </c>
      <c r="C72" s="164"/>
      <c r="D72" s="164"/>
      <c r="E72" s="164"/>
      <c r="F72" s="164"/>
      <c r="G72" s="164"/>
      <c r="H72" s="164"/>
      <c r="I72" s="164"/>
      <c r="J72" s="164"/>
      <c r="K72" s="164"/>
      <c r="L72" s="54"/>
    </row>
    <row r="73" spans="1:12" ht="16.5" hidden="1" customHeight="1" x14ac:dyDescent="0.25">
      <c r="A73" s="56"/>
      <c r="H73" s="44"/>
      <c r="J73" s="5"/>
      <c r="K73" s="5"/>
      <c r="L73" s="54"/>
    </row>
    <row r="74" spans="1:12" ht="20.25" hidden="1" customHeight="1" x14ac:dyDescent="0.25">
      <c r="A74" s="85" t="s">
        <v>1618</v>
      </c>
      <c r="B74" s="86"/>
      <c r="C74" s="87"/>
      <c r="D74" s="87"/>
      <c r="E74" s="87"/>
      <c r="F74" s="40"/>
      <c r="G74" s="40"/>
      <c r="H74" s="88"/>
      <c r="I74" s="88"/>
      <c r="J74" s="40"/>
      <c r="K74" s="40"/>
      <c r="L74" s="54"/>
    </row>
    <row r="75" spans="1:12" ht="16.5" hidden="1" customHeight="1" x14ac:dyDescent="0.3">
      <c r="A75" s="55">
        <v>8</v>
      </c>
      <c r="B75" s="169" t="s">
        <v>1612</v>
      </c>
      <c r="C75" s="170"/>
      <c r="D75" s="170"/>
      <c r="E75" s="170"/>
      <c r="F75" s="170"/>
      <c r="G75" s="170"/>
      <c r="H75" s="170"/>
      <c r="I75" s="170"/>
      <c r="J75" s="170"/>
      <c r="K75" s="170"/>
      <c r="L75" s="54"/>
    </row>
    <row r="76" spans="1:12" ht="16.5" hidden="1" customHeight="1" x14ac:dyDescent="0.2">
      <c r="B76" s="165" t="s">
        <v>1626</v>
      </c>
      <c r="C76" s="165"/>
      <c r="D76" s="165"/>
      <c r="E76" s="165"/>
      <c r="F76" s="165"/>
      <c r="G76" s="165"/>
      <c r="H76" s="165"/>
      <c r="I76" s="165"/>
      <c r="J76" s="41"/>
    </row>
    <row r="77" spans="1:12" ht="16.5" hidden="1" customHeight="1" x14ac:dyDescent="0.2">
      <c r="B77" s="171" t="s">
        <v>1594</v>
      </c>
      <c r="C77" s="171"/>
      <c r="D77" s="171"/>
      <c r="E77" s="171"/>
      <c r="F77" s="171"/>
      <c r="G77" s="171"/>
      <c r="H77" s="171"/>
      <c r="I77" s="171"/>
      <c r="J77" s="41"/>
    </row>
    <row r="78" spans="1:12" ht="16.5" hidden="1" customHeight="1" x14ac:dyDescent="0.2">
      <c r="B78" s="165" t="str">
        <f>VLOOKUP($F$8,'Drop Down Menus'!$D$2:$G$10,4,FALSE)</f>
        <v>Cr: Acct 0XXX - FUNCTIONAL EXPENSE</v>
      </c>
      <c r="C78" s="165"/>
      <c r="D78" s="165"/>
      <c r="E78" s="165"/>
      <c r="F78" s="165"/>
      <c r="G78" s="165"/>
      <c r="H78" s="165"/>
      <c r="I78" s="165"/>
      <c r="J78" s="41"/>
    </row>
    <row r="79" spans="1:12" ht="16.5" hidden="1" customHeight="1" x14ac:dyDescent="0.2">
      <c r="C79" s="171" t="s">
        <v>1595</v>
      </c>
      <c r="D79" s="171"/>
      <c r="E79" s="171"/>
      <c r="F79" s="171"/>
      <c r="G79" s="171"/>
      <c r="H79" s="171"/>
      <c r="I79" s="171"/>
      <c r="K79" s="41"/>
    </row>
    <row r="80" spans="1:12" ht="16.5" hidden="1" customHeight="1" x14ac:dyDescent="0.2">
      <c r="C80" s="165" t="str">
        <f>VLOOKUP($F$8,'Drop Down Menus'!$D$2:$G$10,4,FALSE)</f>
        <v>Cr: Acct 0XXX - FUNCTIONAL EXPENSE</v>
      </c>
      <c r="D80" s="165"/>
      <c r="E80" s="165"/>
      <c r="F80" s="165"/>
      <c r="G80" s="165"/>
      <c r="H80" s="165"/>
      <c r="I80" s="165"/>
      <c r="K80" s="41"/>
    </row>
    <row r="81" spans="1:12" ht="16.5" hidden="1" customHeight="1" x14ac:dyDescent="0.2">
      <c r="B81" s="59"/>
      <c r="H81" s="44"/>
      <c r="J81" s="29">
        <f>ROUND(SUM(J76:J78),2)</f>
        <v>0</v>
      </c>
      <c r="K81" s="29">
        <f>ROUND(SUM(K79:K80),2)</f>
        <v>0</v>
      </c>
      <c r="L81" s="54" t="str">
        <f>IF(J81=K81,"&lt;- Debits and Credits equal each other.","&lt;- Debits and Credits do not equal each other.")</f>
        <v>&lt;- Debits and Credits equal each other.</v>
      </c>
    </row>
    <row r="82" spans="1:12" ht="16.5" hidden="1" customHeight="1" x14ac:dyDescent="0.25">
      <c r="H82" s="44"/>
    </row>
    <row r="83" spans="1:12" ht="16.5" hidden="1" customHeight="1" x14ac:dyDescent="0.3">
      <c r="A83" s="55">
        <v>9</v>
      </c>
      <c r="B83" s="167" t="s">
        <v>1614</v>
      </c>
      <c r="C83" s="168"/>
      <c r="D83" s="168"/>
      <c r="E83" s="168"/>
      <c r="F83" s="168"/>
      <c r="G83" s="168"/>
      <c r="H83" s="168"/>
      <c r="I83" s="168"/>
      <c r="J83" s="168"/>
      <c r="K83" s="168"/>
    </row>
    <row r="84" spans="1:12" ht="16.5" hidden="1" customHeight="1" x14ac:dyDescent="0.2">
      <c r="B84" s="165" t="s">
        <v>1580</v>
      </c>
      <c r="C84" s="165"/>
      <c r="D84" s="165"/>
      <c r="E84" s="165"/>
      <c r="F84" s="165"/>
      <c r="G84" s="165"/>
      <c r="H84" s="165"/>
      <c r="I84" s="165"/>
      <c r="J84" s="41"/>
    </row>
    <row r="85" spans="1:12" ht="16.5" hidden="1" customHeight="1" x14ac:dyDescent="0.2">
      <c r="C85" s="165" t="s">
        <v>1626</v>
      </c>
      <c r="D85" s="165"/>
      <c r="E85" s="165"/>
      <c r="F85" s="165"/>
      <c r="G85" s="165"/>
      <c r="H85" s="165"/>
      <c r="I85" s="165"/>
      <c r="K85" s="41"/>
    </row>
    <row r="86" spans="1:12" ht="16.5" hidden="1" customHeight="1" x14ac:dyDescent="0.2">
      <c r="H86" s="44"/>
      <c r="J86" s="29">
        <f>SUM(J84)</f>
        <v>0</v>
      </c>
      <c r="K86" s="29">
        <f>SUM(K85)</f>
        <v>0</v>
      </c>
      <c r="L86" s="54" t="str">
        <f>IF(J86=K86,"&lt;- Debits and Credits equal each other.","&lt;- Debits and Credits do not equal each other.")</f>
        <v>&lt;- Debits and Credits equal each other.</v>
      </c>
    </row>
    <row r="87" spans="1:12" ht="16.5" hidden="1" customHeight="1" x14ac:dyDescent="0.25">
      <c r="H87" s="44"/>
    </row>
    <row r="88" spans="1:12" ht="16.5" hidden="1" customHeight="1" x14ac:dyDescent="0.25">
      <c r="B88" s="164" t="s">
        <v>1619</v>
      </c>
      <c r="C88" s="164"/>
      <c r="D88" s="164"/>
      <c r="E88" s="164"/>
      <c r="F88" s="164"/>
      <c r="G88" s="164"/>
      <c r="H88" s="164"/>
      <c r="I88" s="164"/>
      <c r="J88" s="164"/>
      <c r="K88" s="164"/>
    </row>
    <row r="89" spans="1:12" ht="16.5" hidden="1" customHeight="1" x14ac:dyDescent="0.25">
      <c r="B89" s="60"/>
      <c r="C89" s="60"/>
      <c r="D89" s="60"/>
      <c r="E89" s="60"/>
      <c r="F89" s="60"/>
      <c r="G89" s="60"/>
      <c r="H89" s="60"/>
      <c r="I89" s="60"/>
      <c r="J89" s="60"/>
      <c r="K89" s="60"/>
    </row>
    <row r="90" spans="1:12" ht="16.5" customHeight="1" x14ac:dyDescent="0.25">
      <c r="A90" s="85"/>
      <c r="B90" s="86"/>
      <c r="C90" s="87"/>
      <c r="D90" s="87"/>
      <c r="E90" s="87"/>
      <c r="F90" s="40"/>
      <c r="G90" s="40"/>
      <c r="H90" s="88"/>
      <c r="I90" s="88"/>
      <c r="J90" s="40"/>
      <c r="K90" s="40"/>
    </row>
    <row r="91" spans="1:12" ht="16.5" customHeight="1" x14ac:dyDescent="0.25">
      <c r="H91" s="44"/>
    </row>
    <row r="92" spans="1:12" ht="20.25" customHeight="1" x14ac:dyDescent="0.3">
      <c r="D92" s="157" t="s">
        <v>1636</v>
      </c>
      <c r="E92" s="158"/>
      <c r="F92" s="159"/>
      <c r="G92" s="159"/>
      <c r="H92" s="159"/>
      <c r="I92" s="160"/>
      <c r="J92" s="160"/>
      <c r="K92" s="161"/>
    </row>
    <row r="93" spans="1:12" ht="16.5" customHeight="1" x14ac:dyDescent="0.25">
      <c r="D93"/>
      <c r="E93"/>
      <c r="F93"/>
      <c r="G93"/>
      <c r="H93" s="44"/>
      <c r="I93"/>
      <c r="J93"/>
      <c r="K93" s="163" t="s">
        <v>1637</v>
      </c>
    </row>
    <row r="94" spans="1:12" ht="16.5" customHeight="1" x14ac:dyDescent="0.25">
      <c r="D94" s="57" t="s">
        <v>1638</v>
      </c>
      <c r="E94"/>
      <c r="F94"/>
      <c r="G94"/>
      <c r="H94" s="44"/>
      <c r="I94"/>
      <c r="J94"/>
      <c r="K94" s="162">
        <f>+J15+J34-K69+J76-K85</f>
        <v>0</v>
      </c>
    </row>
    <row r="95" spans="1:12" ht="16.5" customHeight="1" x14ac:dyDescent="0.25">
      <c r="D95" s="57" t="s">
        <v>1641</v>
      </c>
      <c r="E95"/>
      <c r="F95"/>
      <c r="G95"/>
      <c r="H95" s="44"/>
      <c r="I95"/>
      <c r="J95"/>
      <c r="K95" s="162">
        <f>-K18-K46+J68+J77</f>
        <v>0</v>
      </c>
    </row>
    <row r="96" spans="1:12" ht="16.5" customHeight="1" x14ac:dyDescent="0.25">
      <c r="D96" s="57" t="s">
        <v>1639</v>
      </c>
      <c r="E96"/>
      <c r="F96"/>
      <c r="G96"/>
      <c r="H96" s="44"/>
      <c r="I96"/>
      <c r="J96"/>
      <c r="K96" s="162">
        <f>-K19-K37+J56+J61+J76-K85</f>
        <v>0</v>
      </c>
    </row>
    <row r="97" spans="1:11" ht="16.5" customHeight="1" x14ac:dyDescent="0.25">
      <c r="D97" s="57" t="s">
        <v>1640</v>
      </c>
      <c r="E97"/>
      <c r="F97"/>
      <c r="G97"/>
      <c r="H97" s="44"/>
      <c r="I97"/>
      <c r="J97"/>
      <c r="K97" s="162">
        <f>-K62</f>
        <v>0</v>
      </c>
    </row>
    <row r="98" spans="1:11" ht="16.5" customHeight="1" x14ac:dyDescent="0.25">
      <c r="H98" s="44"/>
    </row>
    <row r="99" spans="1:11" ht="16.5" customHeight="1" x14ac:dyDescent="0.25">
      <c r="A99" s="85"/>
      <c r="B99" s="86"/>
      <c r="C99" s="87"/>
      <c r="D99" s="87"/>
      <c r="E99" s="87"/>
      <c r="F99" s="40"/>
      <c r="G99" s="40"/>
      <c r="H99" s="88"/>
      <c r="I99" s="88"/>
      <c r="J99" s="40"/>
      <c r="K99" s="40"/>
    </row>
    <row r="100" spans="1:11" ht="16.5" hidden="1" customHeight="1" x14ac:dyDescent="0.25">
      <c r="H100" s="44"/>
    </row>
    <row r="101" spans="1:11" ht="16.5" hidden="1" customHeight="1" x14ac:dyDescent="0.25">
      <c r="H101" s="44"/>
    </row>
    <row r="102" spans="1:11" ht="16.5" hidden="1" customHeight="1" x14ac:dyDescent="0.25">
      <c r="H102" s="44"/>
    </row>
    <row r="103" spans="1:11" ht="16.5" hidden="1" customHeight="1" x14ac:dyDescent="0.25">
      <c r="H103" s="44"/>
    </row>
    <row r="104" spans="1:11" ht="16.5" hidden="1" customHeight="1" x14ac:dyDescent="0.25">
      <c r="H104" s="44"/>
    </row>
    <row r="105" spans="1:11" ht="16.5" hidden="1" customHeight="1" x14ac:dyDescent="0.25">
      <c r="H105" s="44"/>
    </row>
    <row r="106" spans="1:11" ht="16.5" hidden="1" customHeight="1" x14ac:dyDescent="0.25">
      <c r="H106" s="44"/>
    </row>
    <row r="107" spans="1:11" ht="16.5" hidden="1" customHeight="1" x14ac:dyDescent="0.25">
      <c r="H107" s="44"/>
    </row>
    <row r="108" spans="1:11" ht="16.5" hidden="1" customHeight="1" x14ac:dyDescent="0.25">
      <c r="H108" s="44"/>
    </row>
    <row r="109" spans="1:11" ht="16.5" hidden="1" customHeight="1" x14ac:dyDescent="0.25">
      <c r="H109" s="44"/>
    </row>
    <row r="110" spans="1:11" ht="16.5" hidden="1" customHeight="1" x14ac:dyDescent="0.25">
      <c r="H110" s="44"/>
    </row>
    <row r="111" spans="1:11" ht="16.5" hidden="1" customHeight="1" x14ac:dyDescent="0.25">
      <c r="H111" s="44"/>
    </row>
    <row r="112" spans="1:11" ht="16.5" hidden="1" customHeight="1" x14ac:dyDescent="0.25">
      <c r="H112" s="44"/>
    </row>
    <row r="113" spans="8:8" ht="16.5" hidden="1" customHeight="1" x14ac:dyDescent="0.25">
      <c r="H113" s="44"/>
    </row>
    <row r="114" spans="8:8" ht="16.5" hidden="1" customHeight="1" x14ac:dyDescent="0.25">
      <c r="H114" s="44"/>
    </row>
    <row r="115" spans="8:8" ht="16.5" hidden="1" customHeight="1" x14ac:dyDescent="0.25">
      <c r="H115" s="44"/>
    </row>
  </sheetData>
  <sheetProtection algorithmName="SHA-512" hashValue="kFDwUq5HFT1Uk4Ldi9QlG/onEcRvwo/vDIdZtK4/VYhVvwhiTdyZQKiNZTlQcirjSJYFjxpg0RZ8TmEf5PxYiw==" saltValue="aU5nB2947OYDBdl3kXh2mQ==" spinCount="100000" sheet="1" objects="1" scenarios="1" formatColumns="0" formatRows="0"/>
  <mergeCells count="58">
    <mergeCell ref="B68:I68"/>
    <mergeCell ref="C69:I69"/>
    <mergeCell ref="C62:I62"/>
    <mergeCell ref="B61:I61"/>
    <mergeCell ref="C52:I52"/>
    <mergeCell ref="B51:I51"/>
    <mergeCell ref="B50:I50"/>
    <mergeCell ref="C57:I57"/>
    <mergeCell ref="B56:I56"/>
    <mergeCell ref="A1:K1"/>
    <mergeCell ref="A2:K2"/>
    <mergeCell ref="F3:I3"/>
    <mergeCell ref="A3:E3"/>
    <mergeCell ref="F5:I5"/>
    <mergeCell ref="F4:I4"/>
    <mergeCell ref="A4:E4"/>
    <mergeCell ref="A5:E5"/>
    <mergeCell ref="F6:I6"/>
    <mergeCell ref="C38:I38"/>
    <mergeCell ref="C37:I37"/>
    <mergeCell ref="C20:I20"/>
    <mergeCell ref="A6:E6"/>
    <mergeCell ref="B15:I15"/>
    <mergeCell ref="B24:K24"/>
    <mergeCell ref="A12:K12"/>
    <mergeCell ref="B27:K27"/>
    <mergeCell ref="B16:I16"/>
    <mergeCell ref="B17:I17"/>
    <mergeCell ref="C19:I19"/>
    <mergeCell ref="C21:I21"/>
    <mergeCell ref="C36:I36"/>
    <mergeCell ref="B35:I35"/>
    <mergeCell ref="F7:I7"/>
    <mergeCell ref="A7:E7"/>
    <mergeCell ref="F8:I8"/>
    <mergeCell ref="A8:E8"/>
    <mergeCell ref="B14:K14"/>
    <mergeCell ref="B28:I28"/>
    <mergeCell ref="C29:I29"/>
    <mergeCell ref="C30:I30"/>
    <mergeCell ref="B34:I34"/>
    <mergeCell ref="B33:K33"/>
    <mergeCell ref="B72:K72"/>
    <mergeCell ref="C18:I18"/>
    <mergeCell ref="B88:K88"/>
    <mergeCell ref="B63:I64"/>
    <mergeCell ref="B83:K83"/>
    <mergeCell ref="B75:K75"/>
    <mergeCell ref="C80:I80"/>
    <mergeCell ref="C85:I85"/>
    <mergeCell ref="B84:I84"/>
    <mergeCell ref="C79:I79"/>
    <mergeCell ref="B78:I78"/>
    <mergeCell ref="B77:I77"/>
    <mergeCell ref="B76:I76"/>
    <mergeCell ref="B41:K41"/>
    <mergeCell ref="B45:I45"/>
    <mergeCell ref="C46:I46"/>
  </mergeCells>
  <conditionalFormatting sqref="L1 L3:L1048576">
    <cfRule type="cellIs" dxfId="21" priority="2" operator="equal">
      <formula>"&lt;- Debits and Credits do not equal each other."</formula>
    </cfRule>
  </conditionalFormatting>
  <dataValidations count="3">
    <dataValidation operator="lessThan" allowBlank="1" showInputMessage="1" showErrorMessage="1" sqref="A3:A5 A7:A8 A11" xr:uid="{00000000-0002-0000-0000-000000000000}"/>
    <dataValidation type="textLength" operator="lessThan" allowBlank="1" showInputMessage="1" showErrorMessage="1" sqref="E11 A6:A8" xr:uid="{00000000-0002-0000-0000-000001000000}">
      <formula1>0</formula1>
    </dataValidation>
    <dataValidation type="textLength" operator="equal" allowBlank="1" showInputMessage="1" showErrorMessage="1" errorTitle="4-Digit Org Code" error="Enter the Org Code/BU as 4 digits." sqref="F5" xr:uid="{CBA8F5E7-AB7E-4758-A903-D8BE448CCDC3}">
      <formula1>4</formula1>
    </dataValidation>
  </dataValidations>
  <printOptions horizontalCentered="1"/>
  <pageMargins left="0.5" right="0.5" top="0.75" bottom="1" header="0.3" footer="0.3"/>
  <pageSetup scale="55" fitToHeight="0" orientation="portrait" r:id="rId1"/>
  <headerFooter>
    <oddHeader>&amp;C&amp;"arial,Bold"&amp;14GASB 96 SBITA - Fund Consolidated Journal Entries</oddHeader>
    <oddFooter>&amp;L&amp;"arial,Regular"&amp;12State Controller's Office&amp;C&amp;"arial,Regular"&amp;12
&amp;A&amp;R&amp;"arial,Regular"&amp;12Page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'Drop Down Menus'!$A$1:$A$101</xm:f>
          </x14:formula1>
          <xm:sqref>F3</xm:sqref>
        </x14:dataValidation>
        <x14:dataValidation type="list" allowBlank="1" showInputMessage="1" showErrorMessage="1" xr:uid="{385ECC62-B268-4990-8EA4-946FC41313B2}">
          <x14:formula1>
            <xm:f>'Drop Down Menus'!$B$1:$B$3</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101"/>
  <sheetViews>
    <sheetView zoomScaleNormal="100" workbookViewId="0">
      <selection activeCell="B16" sqref="B16"/>
    </sheetView>
  </sheetViews>
  <sheetFormatPr defaultColWidth="8.85546875" defaultRowHeight="15" x14ac:dyDescent="0.2"/>
  <cols>
    <col min="1" max="1" width="33.42578125" style="1" customWidth="1"/>
    <col min="2" max="3" width="33.7109375" style="1" customWidth="1"/>
    <col min="4" max="4" width="92.140625" style="1" customWidth="1"/>
    <col min="5" max="16384" width="8.85546875" style="1"/>
  </cols>
  <sheetData>
    <row r="1" spans="1:11" ht="21" customHeight="1" x14ac:dyDescent="0.2">
      <c r="A1" s="187" t="s">
        <v>1617</v>
      </c>
      <c r="B1" s="187"/>
      <c r="C1" s="187"/>
      <c r="D1" s="187"/>
    </row>
    <row r="2" spans="1:11" ht="21.75" customHeight="1" x14ac:dyDescent="0.2">
      <c r="A2" s="187"/>
      <c r="B2" s="187"/>
      <c r="C2" s="187"/>
      <c r="D2" s="187"/>
      <c r="E2" s="43"/>
      <c r="F2" s="43"/>
      <c r="G2" s="43"/>
      <c r="H2" s="43"/>
      <c r="I2" s="43"/>
      <c r="J2" s="43"/>
    </row>
    <row r="3" spans="1:11" ht="32.25" customHeight="1" x14ac:dyDescent="0.25">
      <c r="A3" s="190" t="s">
        <v>1615</v>
      </c>
      <c r="B3" s="190"/>
      <c r="C3" s="190"/>
      <c r="D3" s="190"/>
      <c r="E3" s="90"/>
      <c r="F3" s="90"/>
      <c r="G3" s="90"/>
      <c r="H3" s="90"/>
      <c r="I3" s="90"/>
      <c r="J3" s="90"/>
      <c r="K3" s="90"/>
    </row>
    <row r="4" spans="1:11" ht="15.75" customHeight="1" x14ac:dyDescent="0.25">
      <c r="A4" s="191" t="s">
        <v>1616</v>
      </c>
      <c r="B4" s="191"/>
      <c r="C4" s="191"/>
      <c r="D4" s="191"/>
      <c r="E4" s="90"/>
      <c r="F4" s="90"/>
      <c r="G4" s="90"/>
      <c r="H4" s="90"/>
      <c r="I4" s="90"/>
      <c r="J4" s="90"/>
      <c r="K4" s="90"/>
    </row>
    <row r="5" spans="1:11" ht="15.75" customHeight="1" x14ac:dyDescent="0.25">
      <c r="A5" s="189" t="s">
        <v>4</v>
      </c>
      <c r="B5" s="189"/>
      <c r="C5" s="189"/>
      <c r="D5" s="89"/>
      <c r="E5" s="90"/>
      <c r="F5" s="90"/>
      <c r="G5" s="90"/>
      <c r="H5" s="90"/>
      <c r="I5" s="90"/>
      <c r="J5" s="90"/>
      <c r="K5" s="90"/>
    </row>
    <row r="6" spans="1:11" ht="15.75" customHeight="1" x14ac:dyDescent="0.25">
      <c r="A6" s="189"/>
      <c r="B6" s="189"/>
      <c r="C6" s="189"/>
      <c r="D6" s="89"/>
      <c r="E6" s="90"/>
      <c r="F6" s="90"/>
      <c r="G6" s="90"/>
      <c r="H6" s="90"/>
      <c r="I6" s="90"/>
      <c r="J6" s="90"/>
      <c r="K6" s="90"/>
    </row>
    <row r="7" spans="1:11" ht="15.75" customHeight="1" x14ac:dyDescent="0.25">
      <c r="A7" s="189" t="s">
        <v>5</v>
      </c>
      <c r="B7" s="189"/>
      <c r="C7" s="189"/>
      <c r="D7" s="89"/>
      <c r="E7" s="90"/>
      <c r="F7" s="90"/>
      <c r="G7" s="90"/>
      <c r="H7" s="90"/>
      <c r="I7" s="90"/>
      <c r="J7" s="90"/>
      <c r="K7" s="90"/>
    </row>
    <row r="8" spans="1:11" ht="15.75" customHeight="1" x14ac:dyDescent="0.25">
      <c r="A8" s="189"/>
      <c r="B8" s="189"/>
      <c r="C8" s="189"/>
      <c r="D8" s="89"/>
      <c r="E8" s="90"/>
      <c r="F8" s="90"/>
      <c r="G8" s="90"/>
      <c r="H8" s="90"/>
      <c r="I8" s="90"/>
      <c r="J8" s="90"/>
      <c r="K8" s="90"/>
    </row>
    <row r="9" spans="1:11" ht="15.75" x14ac:dyDescent="0.25">
      <c r="A9" s="89"/>
      <c r="B9" s="89"/>
      <c r="C9" s="89"/>
      <c r="D9" s="89"/>
      <c r="E9" s="90"/>
      <c r="F9" s="90"/>
      <c r="G9" s="90"/>
      <c r="H9" s="90"/>
      <c r="I9" s="90"/>
      <c r="J9" s="90"/>
      <c r="K9" s="90"/>
    </row>
    <row r="10" spans="1:11" ht="15.75" x14ac:dyDescent="0.25">
      <c r="A10" s="91" t="s">
        <v>1599</v>
      </c>
      <c r="B10" s="90"/>
      <c r="C10" s="90"/>
      <c r="D10" s="90"/>
      <c r="E10" s="90"/>
      <c r="F10" s="90"/>
      <c r="G10" s="90"/>
      <c r="H10" s="90"/>
      <c r="I10" s="90"/>
      <c r="J10" s="90"/>
      <c r="K10" s="90"/>
    </row>
    <row r="11" spans="1:11" ht="15.75" x14ac:dyDescent="0.25">
      <c r="A11" s="92" t="s">
        <v>9</v>
      </c>
      <c r="B11" s="192" t="s">
        <v>16</v>
      </c>
      <c r="C11" s="192"/>
    </row>
    <row r="12" spans="1:11" ht="15" customHeight="1" x14ac:dyDescent="0.25">
      <c r="A12" s="92" t="s">
        <v>1601</v>
      </c>
      <c r="B12" s="193"/>
      <c r="C12" s="193"/>
    </row>
    <row r="13" spans="1:11" ht="15.75" x14ac:dyDescent="0.25">
      <c r="A13" s="92" t="s">
        <v>1600</v>
      </c>
      <c r="B13" s="188"/>
      <c r="C13" s="188"/>
      <c r="E13" s="93"/>
      <c r="F13" s="93"/>
      <c r="G13" s="93"/>
      <c r="H13" s="93"/>
      <c r="I13" s="93"/>
      <c r="J13" s="93"/>
      <c r="K13" s="93"/>
    </row>
    <row r="14" spans="1:11" ht="23.25" customHeight="1" x14ac:dyDescent="0.2">
      <c r="A14" s="182" t="s">
        <v>6</v>
      </c>
      <c r="B14" s="182"/>
      <c r="C14" s="182"/>
      <c r="E14" s="93"/>
      <c r="F14" s="93"/>
      <c r="G14" s="93"/>
      <c r="H14" s="93"/>
      <c r="I14" s="93"/>
      <c r="J14" s="93"/>
      <c r="K14" s="93"/>
    </row>
    <row r="15" spans="1:11" ht="15" customHeight="1" x14ac:dyDescent="0.25">
      <c r="A15" s="94"/>
      <c r="B15" s="94" t="s">
        <v>7</v>
      </c>
      <c r="C15" s="94" t="s">
        <v>8</v>
      </c>
      <c r="D15" s="95" t="str">
        <f>"All of the below questions are for Fiscal Year "&amp;$B$11&amp;":"</f>
        <v>All of the below questions are for Fiscal Year 2022–2023:</v>
      </c>
    </row>
    <row r="16" spans="1:11" ht="15" customHeight="1" x14ac:dyDescent="0.2">
      <c r="A16" s="94" t="str">
        <f>RIGHT(B11,4)&amp;"–"&amp;RIGHT(B11,4)+1</f>
        <v>2023–2024</v>
      </c>
      <c r="B16" s="2"/>
      <c r="C16" s="2"/>
      <c r="D16" s="185" t="s">
        <v>1537</v>
      </c>
      <c r="E16" s="97"/>
      <c r="F16" s="97"/>
      <c r="G16" s="97"/>
      <c r="H16" s="97"/>
      <c r="I16" s="97"/>
      <c r="J16" s="97"/>
      <c r="K16" s="97"/>
    </row>
    <row r="17" spans="1:11" ht="15" customHeight="1" x14ac:dyDescent="0.2">
      <c r="A17" s="94" t="str">
        <f>LEFT(A16,4)+1&amp;"–"&amp;RIGHT(A16,4)+1</f>
        <v>2024–2025</v>
      </c>
      <c r="B17" s="2"/>
      <c r="C17" s="2"/>
      <c r="D17" s="185"/>
      <c r="E17" s="97"/>
      <c r="F17" s="97"/>
      <c r="G17" s="97"/>
      <c r="H17" s="97"/>
      <c r="I17" s="97"/>
      <c r="J17" s="97"/>
      <c r="K17" s="97"/>
    </row>
    <row r="18" spans="1:11" ht="15" customHeight="1" x14ac:dyDescent="0.2">
      <c r="A18" s="94" t="str">
        <f>LEFT(A17,4)+1&amp;"–"&amp;RIGHT(A17,4)+1</f>
        <v>2025–2026</v>
      </c>
      <c r="B18" s="2"/>
      <c r="C18" s="2"/>
      <c r="D18" s="25"/>
      <c r="E18" s="97"/>
      <c r="F18" s="97"/>
      <c r="G18" s="97"/>
      <c r="H18" s="97"/>
      <c r="I18" s="97"/>
      <c r="J18" s="97"/>
      <c r="K18" s="97"/>
    </row>
    <row r="19" spans="1:11" ht="15" customHeight="1" x14ac:dyDescent="0.2">
      <c r="A19" s="94" t="str">
        <f>LEFT(A18,4)+1&amp;"–"&amp;RIGHT(A18,4)+1</f>
        <v>2026–2027</v>
      </c>
      <c r="B19" s="2"/>
      <c r="C19" s="2"/>
      <c r="D19" s="96" t="str">
        <f>"If yes, record the dollar amount of variable payments below for fiscal year "&amp;$B$11&amp;":"</f>
        <v>If yes, record the dollar amount of variable payments below for fiscal year 2022–2023:</v>
      </c>
      <c r="E19" s="97"/>
      <c r="F19" s="97"/>
      <c r="G19" s="97"/>
      <c r="H19" s="97"/>
      <c r="I19" s="97"/>
      <c r="J19" s="97"/>
      <c r="K19" s="97"/>
    </row>
    <row r="20" spans="1:11" ht="15" customHeight="1" x14ac:dyDescent="0.2">
      <c r="A20" s="94" t="str">
        <f>LEFT(A19,4)+1&amp;"–"&amp;RIGHT(A19,4)+1</f>
        <v>2027–2028</v>
      </c>
      <c r="B20" s="2"/>
      <c r="C20" s="2"/>
      <c r="D20" s="24"/>
      <c r="E20" s="97"/>
      <c r="F20" s="97"/>
      <c r="G20" s="97"/>
      <c r="H20" s="97"/>
      <c r="I20" s="97"/>
      <c r="J20" s="97"/>
      <c r="K20" s="97"/>
    </row>
    <row r="21" spans="1:11" ht="15" customHeight="1" x14ac:dyDescent="0.25">
      <c r="A21" s="94" t="str">
        <f>LEFT(A20,4)+1&amp;"–"&amp;RIGHT(A20,4)+5</f>
        <v>2028–2033</v>
      </c>
      <c r="B21" s="2"/>
      <c r="C21" s="2"/>
      <c r="D21" s="186" t="str">
        <f>"2. Record the dollar amount of any other payments for your SBITAs, such as termination penalties, not previously recorded in the payment schedule for fiscal year "&amp;$B$11&amp;":"</f>
        <v>2. Record the dollar amount of any other payments for your SBITAs, such as termination penalties, not previously recorded in the payment schedule for fiscal year 2022–2023:</v>
      </c>
      <c r="E21" s="95"/>
      <c r="F21" s="95"/>
      <c r="G21" s="95"/>
      <c r="H21" s="95"/>
      <c r="I21" s="95"/>
      <c r="J21" s="95"/>
      <c r="K21" s="95"/>
    </row>
    <row r="22" spans="1:11" ht="15" customHeight="1" x14ac:dyDescent="0.25">
      <c r="A22" s="94" t="str">
        <f t="shared" ref="A22:A35" si="0">LEFT(A21,4)+5&amp;"–"&amp;RIGHT(A21,4)+5</f>
        <v>2033–2038</v>
      </c>
      <c r="B22" s="2"/>
      <c r="C22" s="2"/>
      <c r="D22" s="186"/>
      <c r="E22" s="95"/>
      <c r="F22" s="95"/>
      <c r="G22" s="95"/>
      <c r="H22" s="95"/>
      <c r="I22" s="95"/>
      <c r="J22" s="95"/>
      <c r="K22" s="95"/>
    </row>
    <row r="23" spans="1:11" ht="15" customHeight="1" x14ac:dyDescent="0.25">
      <c r="A23" s="94" t="str">
        <f t="shared" si="0"/>
        <v>2038–2043</v>
      </c>
      <c r="B23" s="2"/>
      <c r="C23" s="2"/>
      <c r="D23" s="23"/>
      <c r="E23" s="95"/>
      <c r="F23" s="95"/>
      <c r="G23" s="95"/>
      <c r="H23" s="95"/>
      <c r="I23" s="95"/>
      <c r="J23" s="95"/>
      <c r="K23" s="95"/>
    </row>
    <row r="24" spans="1:11" ht="15" customHeight="1" x14ac:dyDescent="0.2">
      <c r="A24" s="94" t="str">
        <f t="shared" si="0"/>
        <v>2043–2048</v>
      </c>
      <c r="B24" s="2"/>
      <c r="C24" s="2"/>
      <c r="D24" s="186" t="str">
        <f>"3. Did you receive any SBITA incentives from the SBITA vendor (not already included in the SBITA measurement) during fiscal year "&amp;$B$11&amp;"?  If so, record the amount below:"</f>
        <v>3. Did you receive any SBITA incentives from the SBITA vendor (not already included in the SBITA measurement) during fiscal year 2022–2023?  If so, record the amount below:</v>
      </c>
    </row>
    <row r="25" spans="1:11" ht="15.75" x14ac:dyDescent="0.2">
      <c r="A25" s="94" t="str">
        <f t="shared" si="0"/>
        <v>2048–2053</v>
      </c>
      <c r="B25" s="2"/>
      <c r="C25" s="2"/>
      <c r="D25" s="186"/>
      <c r="E25" s="98"/>
      <c r="F25" s="98"/>
      <c r="G25" s="98"/>
      <c r="H25" s="98"/>
      <c r="I25" s="98"/>
      <c r="J25" s="98"/>
      <c r="K25" s="98"/>
    </row>
    <row r="26" spans="1:11" ht="15" customHeight="1" x14ac:dyDescent="0.2">
      <c r="A26" s="94" t="str">
        <f t="shared" si="0"/>
        <v>2053–2058</v>
      </c>
      <c r="B26" s="2"/>
      <c r="C26" s="2"/>
      <c r="D26" s="23"/>
      <c r="E26" s="99"/>
      <c r="F26" s="99"/>
      <c r="G26" s="99"/>
      <c r="H26" s="99"/>
      <c r="I26" s="99"/>
    </row>
    <row r="27" spans="1:11" ht="15" customHeight="1" x14ac:dyDescent="0.2">
      <c r="A27" s="94" t="str">
        <f t="shared" si="0"/>
        <v>2058–2063</v>
      </c>
      <c r="B27" s="2"/>
      <c r="C27" s="2"/>
      <c r="D27" s="186" t="str">
        <f>"4. Are there any SBITA commitments known that have yet to commence as of June 30, "&amp;RIGHT($B$11,4)&amp;"?"</f>
        <v>4. Are there any SBITA commitments known that have yet to commence as of June 30, 2023?</v>
      </c>
      <c r="E27" s="99"/>
      <c r="F27" s="99"/>
      <c r="G27" s="99"/>
      <c r="H27" s="99"/>
      <c r="I27" s="99"/>
    </row>
    <row r="28" spans="1:11" ht="15" customHeight="1" x14ac:dyDescent="0.25">
      <c r="A28" s="94" t="str">
        <f t="shared" si="0"/>
        <v>2063–2068</v>
      </c>
      <c r="B28" s="2"/>
      <c r="C28" s="2"/>
      <c r="D28" s="186"/>
      <c r="E28" s="95"/>
      <c r="F28" s="95"/>
      <c r="G28" s="95"/>
      <c r="H28" s="95"/>
      <c r="I28" s="95"/>
      <c r="J28" s="95"/>
      <c r="K28" s="95"/>
    </row>
    <row r="29" spans="1:11" ht="15.75" customHeight="1" x14ac:dyDescent="0.2">
      <c r="A29" s="94" t="str">
        <f t="shared" si="0"/>
        <v>2068–2073</v>
      </c>
      <c r="B29" s="2"/>
      <c r="C29" s="2"/>
      <c r="D29" s="25"/>
    </row>
    <row r="30" spans="1:11" ht="15.75" customHeight="1" x14ac:dyDescent="0.2">
      <c r="A30" s="94" t="str">
        <f t="shared" si="0"/>
        <v>2073–2078</v>
      </c>
      <c r="B30" s="2"/>
      <c r="C30" s="2"/>
      <c r="D30" s="186" t="str">
        <f>"If yes, record the dollar amount of any SBITA commitments not commenced below for fiscal year "&amp;$A$16&amp;":"</f>
        <v>If yes, record the dollar amount of any SBITA commitments not commenced below for fiscal year 2023–2024:</v>
      </c>
      <c r="E30" s="98"/>
      <c r="F30" s="98"/>
      <c r="G30" s="98"/>
      <c r="H30" s="98"/>
      <c r="I30" s="98"/>
      <c r="J30" s="98"/>
      <c r="K30" s="98"/>
    </row>
    <row r="31" spans="1:11" ht="15" customHeight="1" x14ac:dyDescent="0.2">
      <c r="A31" s="94" t="str">
        <f t="shared" si="0"/>
        <v>2078–2083</v>
      </c>
      <c r="B31" s="2"/>
      <c r="C31" s="2"/>
      <c r="D31" s="186"/>
    </row>
    <row r="32" spans="1:11" ht="15" customHeight="1" x14ac:dyDescent="0.2">
      <c r="A32" s="94" t="str">
        <f t="shared" si="0"/>
        <v>2083–2088</v>
      </c>
      <c r="B32" s="2"/>
      <c r="C32" s="2"/>
      <c r="D32" s="23"/>
    </row>
    <row r="33" spans="1:11" x14ac:dyDescent="0.2">
      <c r="A33" s="94" t="str">
        <f t="shared" si="0"/>
        <v>2088–2093</v>
      </c>
      <c r="B33" s="2"/>
      <c r="C33" s="2"/>
    </row>
    <row r="34" spans="1:11" x14ac:dyDescent="0.2">
      <c r="A34" s="94" t="str">
        <f t="shared" si="0"/>
        <v>2093–2098</v>
      </c>
      <c r="B34" s="2"/>
      <c r="C34" s="2"/>
    </row>
    <row r="35" spans="1:11" ht="15" customHeight="1" x14ac:dyDescent="0.2">
      <c r="A35" s="94" t="str">
        <f t="shared" si="0"/>
        <v>2098–2103</v>
      </c>
      <c r="B35" s="2"/>
      <c r="C35" s="2"/>
    </row>
    <row r="36" spans="1:11" x14ac:dyDescent="0.2">
      <c r="A36" s="94" t="str">
        <f>LEFT(A35,4)+5&amp;"–"&amp;RIGHT(A35,4)+5</f>
        <v>2103–2108</v>
      </c>
      <c r="B36" s="2"/>
      <c r="C36" s="2"/>
    </row>
    <row r="37" spans="1:11" ht="15" customHeight="1" x14ac:dyDescent="0.2">
      <c r="A37" s="94" t="str">
        <f>LEFT(A36,4)+5&amp;"–"&amp;RIGHT(A36,4)+5</f>
        <v>2108–2113</v>
      </c>
      <c r="B37" s="2"/>
      <c r="C37" s="2"/>
    </row>
    <row r="38" spans="1:11" ht="15.75" x14ac:dyDescent="0.2">
      <c r="A38" s="94" t="str">
        <f>LEFT(A37,4)+5&amp;"–"&amp;RIGHT(A37,4)+5</f>
        <v>2113–2118</v>
      </c>
      <c r="B38" s="2"/>
      <c r="C38" s="2"/>
      <c r="E38" s="100"/>
      <c r="F38" s="100"/>
      <c r="G38" s="100"/>
      <c r="H38" s="100"/>
      <c r="I38" s="100"/>
      <c r="J38" s="100"/>
      <c r="K38" s="100"/>
    </row>
    <row r="39" spans="1:11" ht="15.75" x14ac:dyDescent="0.2">
      <c r="A39" s="94" t="str">
        <f>LEFT(A38,4)+5&amp;"–"&amp;RIGHT(A38,4)+5</f>
        <v>2118–2123</v>
      </c>
      <c r="B39" s="2"/>
      <c r="C39" s="2"/>
      <c r="E39" s="100"/>
      <c r="F39" s="100"/>
      <c r="G39" s="100"/>
      <c r="H39" s="100"/>
      <c r="I39" s="100"/>
      <c r="J39" s="100"/>
      <c r="K39" s="100"/>
    </row>
    <row r="40" spans="1:11" ht="15.75" x14ac:dyDescent="0.2">
      <c r="E40" s="100"/>
      <c r="F40" s="100"/>
      <c r="G40" s="100"/>
      <c r="H40" s="100"/>
      <c r="I40" s="100"/>
      <c r="J40" s="100"/>
      <c r="K40" s="100"/>
    </row>
    <row r="41" spans="1:11" ht="15.75" x14ac:dyDescent="0.25">
      <c r="A41" s="91" t="s">
        <v>1635</v>
      </c>
    </row>
    <row r="42" spans="1:11" ht="15.75" x14ac:dyDescent="0.25">
      <c r="A42" s="92" t="s">
        <v>9</v>
      </c>
      <c r="B42" s="183" t="str">
        <f>B11</f>
        <v>2022–2023</v>
      </c>
      <c r="C42" s="183"/>
    </row>
    <row r="43" spans="1:11" ht="15.75" customHeight="1" x14ac:dyDescent="0.25">
      <c r="A43" s="92" t="s">
        <v>1601</v>
      </c>
      <c r="B43" s="184">
        <f>B12</f>
        <v>0</v>
      </c>
      <c r="C43" s="184"/>
    </row>
    <row r="44" spans="1:11" ht="15.75" x14ac:dyDescent="0.25">
      <c r="A44" s="92" t="s">
        <v>1600</v>
      </c>
      <c r="B44" s="183">
        <f>B13</f>
        <v>0</v>
      </c>
      <c r="C44" s="183"/>
    </row>
    <row r="45" spans="1:11" x14ac:dyDescent="0.2">
      <c r="A45" s="182" t="s">
        <v>6</v>
      </c>
      <c r="B45" s="182"/>
      <c r="C45" s="182"/>
    </row>
    <row r="46" spans="1:11" ht="15" customHeight="1" x14ac:dyDescent="0.25">
      <c r="A46" s="94"/>
      <c r="B46" s="94" t="s">
        <v>7</v>
      </c>
      <c r="C46" s="94" t="s">
        <v>8</v>
      </c>
      <c r="D46" s="95" t="str">
        <f>"All of the below questions are for Fiscal Year "&amp;$B$11&amp;":"</f>
        <v>All of the below questions are for Fiscal Year 2022–2023:</v>
      </c>
    </row>
    <row r="47" spans="1:11" x14ac:dyDescent="0.2">
      <c r="A47" s="94" t="str">
        <f>RIGHT(B42,4)&amp;"–"&amp;RIGHT(B42,4)+1</f>
        <v>2023–2024</v>
      </c>
      <c r="B47" s="2"/>
      <c r="C47" s="2"/>
      <c r="D47" s="186" t="s">
        <v>1537</v>
      </c>
    </row>
    <row r="48" spans="1:11" ht="15" customHeight="1" x14ac:dyDescent="0.2">
      <c r="A48" s="94" t="str">
        <f>LEFT(A47,4)+1&amp;"–"&amp;RIGHT(A47,4)+1</f>
        <v>2024–2025</v>
      </c>
      <c r="B48" s="2"/>
      <c r="C48" s="2"/>
      <c r="D48" s="186"/>
    </row>
    <row r="49" spans="1:4" x14ac:dyDescent="0.2">
      <c r="A49" s="94" t="str">
        <f>LEFT(A48,4)+1&amp;"–"&amp;RIGHT(A48,4)+1</f>
        <v>2025–2026</v>
      </c>
      <c r="B49" s="2"/>
      <c r="C49" s="2"/>
      <c r="D49" s="25"/>
    </row>
    <row r="50" spans="1:4" x14ac:dyDescent="0.2">
      <c r="A50" s="94" t="str">
        <f>LEFT(A49,4)+1&amp;"–"&amp;RIGHT(A49,4)+1</f>
        <v>2026–2027</v>
      </c>
      <c r="B50" s="2"/>
      <c r="C50" s="2"/>
      <c r="D50" s="96" t="str">
        <f>"If yes, record the dollar amount of variable payments below for fiscal year "&amp;$B$11&amp;":"</f>
        <v>If yes, record the dollar amount of variable payments below for fiscal year 2022–2023:</v>
      </c>
    </row>
    <row r="51" spans="1:4" ht="15" customHeight="1" x14ac:dyDescent="0.2">
      <c r="A51" s="94" t="str">
        <f>LEFT(A50,4)+1&amp;"–"&amp;RIGHT(A50,4)+1</f>
        <v>2027–2028</v>
      </c>
      <c r="B51" s="2"/>
      <c r="C51" s="2"/>
      <c r="D51" s="24"/>
    </row>
    <row r="52" spans="1:4" x14ac:dyDescent="0.2">
      <c r="A52" s="94" t="str">
        <f>LEFT(A51,4)+1&amp;"–"&amp;RIGHT(A51,4)+5</f>
        <v>2028–2033</v>
      </c>
      <c r="B52" s="2"/>
      <c r="C52" s="2"/>
      <c r="D52" s="186" t="str">
        <f>"2. Record the dollar amount of any other payments for your SBITAs, such as termination penalties, not previously recorded in the payment schedule for fiscal year "&amp;$B$11&amp;":"</f>
        <v>2. Record the dollar amount of any other payments for your SBITAs, such as termination penalties, not previously recorded in the payment schedule for fiscal year 2022–2023:</v>
      </c>
    </row>
    <row r="53" spans="1:4" ht="15" customHeight="1" x14ac:dyDescent="0.2">
      <c r="A53" s="94" t="str">
        <f t="shared" ref="A53:A66" si="1">LEFT(A52,4)+5&amp;"–"&amp;RIGHT(A52,4)+5</f>
        <v>2033–2038</v>
      </c>
      <c r="B53" s="2"/>
      <c r="C53" s="2"/>
      <c r="D53" s="186"/>
    </row>
    <row r="54" spans="1:4" ht="15" customHeight="1" x14ac:dyDescent="0.2">
      <c r="A54" s="94" t="str">
        <f t="shared" si="1"/>
        <v>2038–2043</v>
      </c>
      <c r="B54" s="2"/>
      <c r="C54" s="2"/>
      <c r="D54" s="23"/>
    </row>
    <row r="55" spans="1:4" ht="15" customHeight="1" x14ac:dyDescent="0.2">
      <c r="A55" s="94" t="str">
        <f t="shared" si="1"/>
        <v>2043–2048</v>
      </c>
      <c r="B55" s="2"/>
      <c r="C55" s="2"/>
      <c r="D55" s="186" t="str">
        <f>"3. Did you receive any SBITA incentives from the SBITA vendor (not already included in the SBITA measurement) during fiscal year "&amp;$B$11&amp;"?  If so, record the amount below:"</f>
        <v>3. Did you receive any SBITA incentives from the SBITA vendor (not already included in the SBITA measurement) during fiscal year 2022–2023?  If so, record the amount below:</v>
      </c>
    </row>
    <row r="56" spans="1:4" x14ac:dyDescent="0.2">
      <c r="A56" s="94" t="str">
        <f t="shared" si="1"/>
        <v>2048–2053</v>
      </c>
      <c r="B56" s="2"/>
      <c r="C56" s="2"/>
      <c r="D56" s="186"/>
    </row>
    <row r="57" spans="1:4" ht="15.75" customHeight="1" x14ac:dyDescent="0.2">
      <c r="A57" s="94" t="str">
        <f t="shared" si="1"/>
        <v>2053–2058</v>
      </c>
      <c r="B57" s="2"/>
      <c r="C57" s="2"/>
      <c r="D57" s="23"/>
    </row>
    <row r="58" spans="1:4" ht="15.75" customHeight="1" x14ac:dyDescent="0.2">
      <c r="A58" s="94" t="str">
        <f t="shared" si="1"/>
        <v>2058–2063</v>
      </c>
      <c r="B58" s="2"/>
      <c r="C58" s="2"/>
      <c r="D58" s="186" t="str">
        <f>"4. Are there any SBITA commitments known that have yet to commence as of June 30, "&amp;RIGHT($B$11,4)&amp;"?"</f>
        <v>4. Are there any SBITA commitments known that have yet to commence as of June 30, 2023?</v>
      </c>
    </row>
    <row r="59" spans="1:4" x14ac:dyDescent="0.2">
      <c r="A59" s="94" t="str">
        <f t="shared" si="1"/>
        <v>2063–2068</v>
      </c>
      <c r="B59" s="2"/>
      <c r="C59" s="2"/>
      <c r="D59" s="186"/>
    </row>
    <row r="60" spans="1:4" x14ac:dyDescent="0.2">
      <c r="A60" s="94" t="str">
        <f t="shared" si="1"/>
        <v>2068–2073</v>
      </c>
      <c r="B60" s="2"/>
      <c r="C60" s="2"/>
      <c r="D60" s="25"/>
    </row>
    <row r="61" spans="1:4" ht="15" customHeight="1" x14ac:dyDescent="0.2">
      <c r="A61" s="94" t="str">
        <f t="shared" si="1"/>
        <v>2073–2078</v>
      </c>
      <c r="B61" s="2"/>
      <c r="C61" s="2"/>
      <c r="D61" s="186" t="str">
        <f>"If yes, record the dollar amount of any SBITA commitments not commenced below for fiscal year "&amp;$A$16&amp;":"</f>
        <v>If yes, record the dollar amount of any SBITA commitments not commenced below for fiscal year 2023–2024:</v>
      </c>
    </row>
    <row r="62" spans="1:4" x14ac:dyDescent="0.2">
      <c r="A62" s="94" t="str">
        <f t="shared" si="1"/>
        <v>2078–2083</v>
      </c>
      <c r="B62" s="2"/>
      <c r="C62" s="2"/>
      <c r="D62" s="186"/>
    </row>
    <row r="63" spans="1:4" x14ac:dyDescent="0.2">
      <c r="A63" s="94" t="str">
        <f t="shared" si="1"/>
        <v>2083–2088</v>
      </c>
      <c r="B63" s="2"/>
      <c r="C63" s="2"/>
      <c r="D63" s="23"/>
    </row>
    <row r="64" spans="1:4" x14ac:dyDescent="0.2">
      <c r="A64" s="94" t="str">
        <f t="shared" si="1"/>
        <v>2088–2093</v>
      </c>
      <c r="B64" s="2"/>
      <c r="C64" s="2"/>
    </row>
    <row r="65" spans="1:4" x14ac:dyDescent="0.2">
      <c r="A65" s="94" t="str">
        <f t="shared" si="1"/>
        <v>2093–2098</v>
      </c>
      <c r="B65" s="2"/>
      <c r="C65" s="2"/>
    </row>
    <row r="66" spans="1:4" x14ac:dyDescent="0.2">
      <c r="A66" s="94" t="str">
        <f t="shared" si="1"/>
        <v>2098–2103</v>
      </c>
      <c r="B66" s="2"/>
      <c r="C66" s="2"/>
    </row>
    <row r="67" spans="1:4" x14ac:dyDescent="0.2">
      <c r="A67" s="94" t="str">
        <f>LEFT(A66,4)+5&amp;"–"&amp;RIGHT(A66,4)+5</f>
        <v>2103–2108</v>
      </c>
      <c r="B67" s="2"/>
      <c r="C67" s="2"/>
    </row>
    <row r="68" spans="1:4" x14ac:dyDescent="0.2">
      <c r="A68" s="94" t="str">
        <f>LEFT(A67,4)+5&amp;"–"&amp;RIGHT(A67,4)+5</f>
        <v>2108–2113</v>
      </c>
      <c r="B68" s="2"/>
      <c r="C68" s="2"/>
    </row>
    <row r="69" spans="1:4" x14ac:dyDescent="0.2">
      <c r="A69" s="94" t="str">
        <f>LEFT(A68,4)+5&amp;"–"&amp;RIGHT(A68,4)+5</f>
        <v>2113–2118</v>
      </c>
      <c r="B69" s="2"/>
      <c r="C69" s="2"/>
    </row>
    <row r="70" spans="1:4" x14ac:dyDescent="0.2">
      <c r="A70" s="94" t="str">
        <f>LEFT(A69,4)+5&amp;"–"&amp;RIGHT(A69,4)+5</f>
        <v>2118–2123</v>
      </c>
      <c r="B70" s="2"/>
      <c r="C70" s="2"/>
    </row>
    <row r="72" spans="1:4" ht="15.75" x14ac:dyDescent="0.25">
      <c r="A72" s="91" t="s">
        <v>1583</v>
      </c>
    </row>
    <row r="73" spans="1:4" ht="15.75" x14ac:dyDescent="0.25">
      <c r="A73" s="92" t="s">
        <v>9</v>
      </c>
      <c r="B73" s="183" t="str">
        <f>B11</f>
        <v>2022–2023</v>
      </c>
      <c r="C73" s="183"/>
    </row>
    <row r="74" spans="1:4" ht="15.75" customHeight="1" x14ac:dyDescent="0.25">
      <c r="A74" s="92" t="s">
        <v>1601</v>
      </c>
      <c r="B74" s="184">
        <f>B12</f>
        <v>0</v>
      </c>
      <c r="C74" s="184"/>
    </row>
    <row r="75" spans="1:4" ht="15.75" x14ac:dyDescent="0.25">
      <c r="A75" s="92" t="s">
        <v>1600</v>
      </c>
      <c r="B75" s="183">
        <f>B13</f>
        <v>0</v>
      </c>
      <c r="C75" s="183"/>
    </row>
    <row r="76" spans="1:4" x14ac:dyDescent="0.2">
      <c r="A76" s="182" t="s">
        <v>6</v>
      </c>
      <c r="B76" s="182"/>
      <c r="C76" s="182"/>
    </row>
    <row r="77" spans="1:4" ht="15.75" x14ac:dyDescent="0.25">
      <c r="A77" s="94"/>
      <c r="B77" s="94" t="s">
        <v>7</v>
      </c>
      <c r="C77" s="94" t="s">
        <v>8</v>
      </c>
      <c r="D77" s="95" t="str">
        <f>"All of the below questions are for Fiscal Year "&amp;$B$11&amp;":"</f>
        <v>All of the below questions are for Fiscal Year 2022–2023:</v>
      </c>
    </row>
    <row r="78" spans="1:4" x14ac:dyDescent="0.2">
      <c r="A78" s="94" t="str">
        <f>RIGHT(B73,4)&amp;"–"&amp;RIGHT(B73,4)+1</f>
        <v>2023–2024</v>
      </c>
      <c r="B78" s="2"/>
      <c r="C78" s="2"/>
      <c r="D78" s="185" t="s">
        <v>1537</v>
      </c>
    </row>
    <row r="79" spans="1:4" ht="15" customHeight="1" x14ac:dyDescent="0.2">
      <c r="A79" s="94" t="str">
        <f>LEFT(A78,4)+1&amp;"–"&amp;RIGHT(A78,4)+1</f>
        <v>2024–2025</v>
      </c>
      <c r="B79" s="2"/>
      <c r="C79" s="2"/>
      <c r="D79" s="185"/>
    </row>
    <row r="80" spans="1:4" x14ac:dyDescent="0.2">
      <c r="A80" s="94" t="str">
        <f>LEFT(A79,4)+1&amp;"–"&amp;RIGHT(A79,4)+1</f>
        <v>2025–2026</v>
      </c>
      <c r="B80" s="2"/>
      <c r="C80" s="2"/>
      <c r="D80" s="25"/>
    </row>
    <row r="81" spans="1:4" x14ac:dyDescent="0.2">
      <c r="A81" s="94" t="str">
        <f>LEFT(A80,4)+1&amp;"–"&amp;RIGHT(A80,4)+1</f>
        <v>2026–2027</v>
      </c>
      <c r="B81" s="2"/>
      <c r="C81" s="2"/>
      <c r="D81" s="96" t="str">
        <f>"If yes, record the dollar amount of variable payments below for fiscal year "&amp;$B$11&amp;":"</f>
        <v>If yes, record the dollar amount of variable payments below for fiscal year 2022–2023:</v>
      </c>
    </row>
    <row r="82" spans="1:4" ht="15" customHeight="1" x14ac:dyDescent="0.2">
      <c r="A82" s="94" t="str">
        <f>LEFT(A81,4)+1&amp;"–"&amp;RIGHT(A81,4)+1</f>
        <v>2027–2028</v>
      </c>
      <c r="B82" s="2"/>
      <c r="C82" s="2"/>
      <c r="D82" s="24"/>
    </row>
    <row r="83" spans="1:4" x14ac:dyDescent="0.2">
      <c r="A83" s="94" t="str">
        <f>LEFT(A82,4)+1&amp;"–"&amp;RIGHT(A82,4)+5</f>
        <v>2028–2033</v>
      </c>
      <c r="B83" s="2"/>
      <c r="C83" s="2"/>
      <c r="D83" s="186" t="str">
        <f>"2. Record the dollar amount of any other payments for your SBITAs, such as termination penalties, not previously recorded in the payment schedule for fiscal year "&amp;$B$11&amp;":"</f>
        <v>2. Record the dollar amount of any other payments for your SBITAs, such as termination penalties, not previously recorded in the payment schedule for fiscal year 2022–2023:</v>
      </c>
    </row>
    <row r="84" spans="1:4" ht="15" customHeight="1" x14ac:dyDescent="0.2">
      <c r="A84" s="94" t="str">
        <f t="shared" ref="A84:A97" si="2">LEFT(A83,4)+5&amp;"–"&amp;RIGHT(A83,4)+5</f>
        <v>2033–2038</v>
      </c>
      <c r="B84" s="2"/>
      <c r="C84" s="2"/>
      <c r="D84" s="186"/>
    </row>
    <row r="85" spans="1:4" x14ac:dyDescent="0.2">
      <c r="A85" s="94" t="str">
        <f t="shared" si="2"/>
        <v>2038–2043</v>
      </c>
      <c r="B85" s="2"/>
      <c r="C85" s="2"/>
      <c r="D85" s="23"/>
    </row>
    <row r="86" spans="1:4" ht="15" customHeight="1" x14ac:dyDescent="0.2">
      <c r="A86" s="94" t="str">
        <f t="shared" si="2"/>
        <v>2043–2048</v>
      </c>
      <c r="B86" s="2"/>
      <c r="C86" s="2"/>
      <c r="D86" s="186" t="str">
        <f>"3. Did you receive any SBITA incentives from the SBITA vendor (not already included in the SBITA measurement) during fiscal year "&amp;$B$11&amp;"?  If so, record the amount below:"</f>
        <v>3. Did you receive any SBITA incentives from the SBITA vendor (not already included in the SBITA measurement) during fiscal year 2022–2023?  If so, record the amount below:</v>
      </c>
    </row>
    <row r="87" spans="1:4" x14ac:dyDescent="0.2">
      <c r="A87" s="94" t="str">
        <f t="shared" si="2"/>
        <v>2048–2053</v>
      </c>
      <c r="B87" s="2"/>
      <c r="C87" s="2"/>
      <c r="D87" s="186"/>
    </row>
    <row r="88" spans="1:4" ht="15" customHeight="1" x14ac:dyDescent="0.2">
      <c r="A88" s="94" t="str">
        <f t="shared" si="2"/>
        <v>2053–2058</v>
      </c>
      <c r="B88" s="2"/>
      <c r="C88" s="2"/>
      <c r="D88" s="23"/>
    </row>
    <row r="89" spans="1:4" ht="15.75" customHeight="1" x14ac:dyDescent="0.2">
      <c r="A89" s="94" t="str">
        <f t="shared" si="2"/>
        <v>2058–2063</v>
      </c>
      <c r="B89" s="2"/>
      <c r="C89" s="2"/>
      <c r="D89" s="186" t="str">
        <f>"4. Are there any SBITA commitments known that have yet to commence as of June 30, "&amp;RIGHT($B$11,4)&amp;"?"</f>
        <v>4. Are there any SBITA commitments known that have yet to commence as of June 30, 2023?</v>
      </c>
    </row>
    <row r="90" spans="1:4" x14ac:dyDescent="0.2">
      <c r="A90" s="94" t="str">
        <f t="shared" si="2"/>
        <v>2063–2068</v>
      </c>
      <c r="B90" s="2"/>
      <c r="C90" s="2"/>
      <c r="D90" s="186"/>
    </row>
    <row r="91" spans="1:4" x14ac:dyDescent="0.2">
      <c r="A91" s="94" t="str">
        <f t="shared" si="2"/>
        <v>2068–2073</v>
      </c>
      <c r="B91" s="2"/>
      <c r="C91" s="2"/>
      <c r="D91" s="25"/>
    </row>
    <row r="92" spans="1:4" ht="15" customHeight="1" x14ac:dyDescent="0.2">
      <c r="A92" s="94" t="str">
        <f t="shared" si="2"/>
        <v>2073–2078</v>
      </c>
      <c r="B92" s="2"/>
      <c r="C92" s="2"/>
      <c r="D92" s="186" t="str">
        <f>"If yes, record the dollar amount of any SBITA commitments not commenced below for fiscal year "&amp;$A$16&amp;":"</f>
        <v>If yes, record the dollar amount of any SBITA commitments not commenced below for fiscal year 2023–2024:</v>
      </c>
    </row>
    <row r="93" spans="1:4" x14ac:dyDescent="0.2">
      <c r="A93" s="94" t="str">
        <f t="shared" si="2"/>
        <v>2078–2083</v>
      </c>
      <c r="B93" s="2"/>
      <c r="C93" s="2"/>
      <c r="D93" s="186"/>
    </row>
    <row r="94" spans="1:4" x14ac:dyDescent="0.2">
      <c r="A94" s="94" t="str">
        <f t="shared" si="2"/>
        <v>2083–2088</v>
      </c>
      <c r="B94" s="2"/>
      <c r="C94" s="2"/>
      <c r="D94" s="23"/>
    </row>
    <row r="95" spans="1:4" x14ac:dyDescent="0.2">
      <c r="A95" s="94" t="str">
        <f t="shared" si="2"/>
        <v>2088–2093</v>
      </c>
      <c r="B95" s="2"/>
      <c r="C95" s="2"/>
    </row>
    <row r="96" spans="1:4" x14ac:dyDescent="0.2">
      <c r="A96" s="94" t="str">
        <f t="shared" si="2"/>
        <v>2093–2098</v>
      </c>
      <c r="B96" s="2"/>
      <c r="C96" s="2"/>
    </row>
    <row r="97" spans="1:3" x14ac:dyDescent="0.2">
      <c r="A97" s="94" t="str">
        <f t="shared" si="2"/>
        <v>2098–2103</v>
      </c>
      <c r="B97" s="2"/>
      <c r="C97" s="2"/>
    </row>
    <row r="98" spans="1:3" x14ac:dyDescent="0.2">
      <c r="A98" s="94" t="str">
        <f>LEFT(A97,4)+5&amp;"–"&amp;RIGHT(A97,4)+5</f>
        <v>2103–2108</v>
      </c>
      <c r="B98" s="2"/>
      <c r="C98" s="2"/>
    </row>
    <row r="99" spans="1:3" x14ac:dyDescent="0.2">
      <c r="A99" s="94" t="str">
        <f>LEFT(A98,4)+5&amp;"–"&amp;RIGHT(A98,4)+5</f>
        <v>2108–2113</v>
      </c>
      <c r="B99" s="2"/>
      <c r="C99" s="2"/>
    </row>
    <row r="100" spans="1:3" x14ac:dyDescent="0.2">
      <c r="A100" s="94" t="str">
        <f>LEFT(A99,4)+5&amp;"–"&amp;RIGHT(A99,4)+5</f>
        <v>2113–2118</v>
      </c>
      <c r="B100" s="2"/>
      <c r="C100" s="2"/>
    </row>
    <row r="101" spans="1:3" x14ac:dyDescent="0.2">
      <c r="A101" s="94" t="str">
        <f>LEFT(A100,4)+5&amp;"–"&amp;RIGHT(A100,4)+5</f>
        <v>2118–2123</v>
      </c>
      <c r="B101" s="2"/>
      <c r="C101" s="2"/>
    </row>
  </sheetData>
  <sheetProtection algorithmName="SHA-512" hashValue="iEk3GdpWaIR6mYhP2cGvgro0UKW4e5ci/UYIEFhYMqQPESSMkIZIHC2wog0e2BvcvU2d9KRSWPmdhIKxFFwKqg==" saltValue="kz33C0D89TOlYaJmYAv5nA==" spinCount="100000" sheet="1" objects="1" scenarios="1" formatColumns="0" formatRows="0"/>
  <mergeCells count="32">
    <mergeCell ref="D83:D84"/>
    <mergeCell ref="D92:D93"/>
    <mergeCell ref="D61:D62"/>
    <mergeCell ref="D86:D87"/>
    <mergeCell ref="D89:D90"/>
    <mergeCell ref="A4:D4"/>
    <mergeCell ref="D21:D22"/>
    <mergeCell ref="A7:C8"/>
    <mergeCell ref="A14:C14"/>
    <mergeCell ref="B11:C11"/>
    <mergeCell ref="B12:C12"/>
    <mergeCell ref="D24:D25"/>
    <mergeCell ref="D27:D28"/>
    <mergeCell ref="D55:D56"/>
    <mergeCell ref="D58:D59"/>
    <mergeCell ref="A1:D2"/>
    <mergeCell ref="D47:D48"/>
    <mergeCell ref="D52:D53"/>
    <mergeCell ref="B43:C43"/>
    <mergeCell ref="B42:C42"/>
    <mergeCell ref="B13:C13"/>
    <mergeCell ref="A5:C6"/>
    <mergeCell ref="D30:D31"/>
    <mergeCell ref="B44:C44"/>
    <mergeCell ref="A45:C45"/>
    <mergeCell ref="A3:D3"/>
    <mergeCell ref="D16:D17"/>
    <mergeCell ref="A76:C76"/>
    <mergeCell ref="B73:C73"/>
    <mergeCell ref="B74:C74"/>
    <mergeCell ref="D78:D79"/>
    <mergeCell ref="B75:C75"/>
  </mergeCells>
  <conditionalFormatting sqref="J2">
    <cfRule type="cellIs" dxfId="20" priority="1" operator="equal">
      <formula>"&lt;- Debits and Credits do not equal each other."</formula>
    </cfRule>
    <cfRule type="containsText" dxfId="19" priority="2" operator="containsText" text="Debits and Credits do not equal each other.">
      <formula>NOT(ISERROR(SEARCH("Debits and Credits do not equal each other.",J2)))</formula>
    </cfRule>
    <cfRule type="containsText" dxfId="18" priority="3" operator="containsText" text="Debits and Credits do not equal each other.">
      <formula>NOT(ISERROR(SEARCH("Debits and Credits do not equal each other.",J2)))</formula>
    </cfRule>
  </conditionalFormatting>
  <pageMargins left="0.7" right="0.7" top="0.75" bottom="0.5" header="0.3" footer="0.3"/>
  <pageSetup scale="63" fitToHeight="0" orientation="landscape" r:id="rId1"/>
  <headerFooter>
    <oddHeader xml:space="preserve">&amp;C&amp;"arial,Bold"&amp;14GASB 96 SBITA
Department Note Disclosure Form
</oddHeader>
    <oddFooter>&amp;L&amp;"arial,Regular"&amp;12State Controller's Office&amp;C&amp;"arial,Regular"&amp;12Department Note Disclosures&amp;R&amp;"arial,Regular"&amp;12Page &amp;P of &amp;N</oddFooter>
  </headerFooter>
  <rowBreaks count="1" manualBreakCount="1">
    <brk id="40" max="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 Down Menus'!$A$1:$A$101</xm:f>
          </x14:formula1>
          <xm:sqref>B11:C11</xm:sqref>
        </x14:dataValidation>
        <x14:dataValidation type="list" allowBlank="1" showInputMessage="1" showErrorMessage="1" xr:uid="{00000000-0002-0000-0100-000001000000}">
          <x14:formula1>
            <xm:f>'Drop Down Menus'!$C$1:$C$2</xm:f>
          </x14:formula1>
          <xm:sqref>D80 D18 D60 D91 D49 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Q26"/>
  <sheetViews>
    <sheetView zoomScaleNormal="100" workbookViewId="0">
      <selection activeCell="F10" sqref="F10"/>
    </sheetView>
  </sheetViews>
  <sheetFormatPr defaultRowHeight="18" x14ac:dyDescent="0.25"/>
  <cols>
    <col min="1" max="1" width="9.140625" style="101"/>
    <col min="2" max="3" width="3.7109375" style="101" customWidth="1"/>
    <col min="4" max="4" width="42.140625" style="101" customWidth="1"/>
    <col min="5" max="5" width="3.7109375" style="101" customWidth="1"/>
    <col min="6" max="6" width="16.85546875" style="102" customWidth="1"/>
    <col min="7" max="7" width="3.7109375" style="101" customWidth="1"/>
    <col min="8" max="8" width="16.85546875" style="102" customWidth="1"/>
    <col min="9" max="9" width="3.7109375" style="101" customWidth="1"/>
    <col min="10" max="10" width="16.85546875" style="102" customWidth="1"/>
    <col min="11" max="11" width="3.7109375" style="101" customWidth="1"/>
    <col min="12" max="12" width="16.85546875" style="102" customWidth="1"/>
    <col min="13" max="13" width="3.7109375" style="101" customWidth="1"/>
    <col min="14" max="14" width="16.85546875" style="102" customWidth="1"/>
    <col min="15" max="15" width="3.7109375" style="101" customWidth="1"/>
    <col min="16" max="16" width="17.7109375" style="102" bestFit="1" customWidth="1"/>
    <col min="17" max="17" width="3.7109375" style="101" customWidth="1"/>
    <col min="18" max="16384" width="9.140625" style="101"/>
  </cols>
  <sheetData>
    <row r="1" spans="2:17" ht="18.75" thickBot="1" x14ac:dyDescent="0.3"/>
    <row r="2" spans="2:17" x14ac:dyDescent="0.25">
      <c r="B2" s="103"/>
      <c r="C2" s="104"/>
      <c r="D2" s="104"/>
      <c r="E2" s="104"/>
      <c r="F2" s="105"/>
      <c r="G2" s="104"/>
      <c r="H2" s="105"/>
      <c r="I2" s="104"/>
      <c r="J2" s="105"/>
      <c r="K2" s="104"/>
      <c r="L2" s="105"/>
      <c r="M2" s="104"/>
      <c r="N2" s="105"/>
      <c r="O2" s="104"/>
      <c r="P2" s="105"/>
      <c r="Q2" s="106"/>
    </row>
    <row r="3" spans="2:17" ht="20.25" x14ac:dyDescent="0.3">
      <c r="B3" s="107"/>
      <c r="D3" s="108"/>
      <c r="E3" s="108"/>
      <c r="F3" s="108"/>
      <c r="G3" s="194" t="s">
        <v>119</v>
      </c>
      <c r="H3" s="194"/>
      <c r="I3" s="194"/>
      <c r="J3" s="194"/>
      <c r="K3" s="194"/>
      <c r="L3" s="194"/>
      <c r="M3" s="194"/>
      <c r="N3" s="108"/>
      <c r="O3" s="108"/>
      <c r="P3" s="108"/>
      <c r="Q3" s="109"/>
    </row>
    <row r="4" spans="2:17" ht="20.25" x14ac:dyDescent="0.3">
      <c r="B4" s="107"/>
      <c r="D4" s="108"/>
      <c r="E4" s="108"/>
      <c r="F4" s="108"/>
      <c r="G4" s="194" t="str">
        <f>"FY "&amp;'Department Note Disclosure'!$B$11</f>
        <v>FY 2022–2023</v>
      </c>
      <c r="H4" s="194"/>
      <c r="I4" s="194"/>
      <c r="J4" s="194"/>
      <c r="K4" s="194"/>
      <c r="L4" s="194"/>
      <c r="M4" s="194"/>
      <c r="N4" s="108"/>
      <c r="O4" s="108"/>
      <c r="P4" s="108"/>
      <c r="Q4" s="109"/>
    </row>
    <row r="5" spans="2:17" ht="20.25" x14ac:dyDescent="0.3">
      <c r="B5" s="107"/>
      <c r="D5" s="108"/>
      <c r="E5" s="108"/>
      <c r="F5" s="108"/>
      <c r="G5" s="195" t="str">
        <f>"Business Unit " &amp;'Fund #### Journal Entries'!$F$5&amp;" "&amp;'Fund #### Journal Entries'!$F$4</f>
        <v xml:space="preserve">Business Unit  </v>
      </c>
      <c r="H5" s="195"/>
      <c r="I5" s="195"/>
      <c r="J5" s="195"/>
      <c r="K5" s="195"/>
      <c r="L5" s="195"/>
      <c r="M5" s="195"/>
      <c r="N5" s="108"/>
      <c r="O5" s="108"/>
      <c r="P5" s="108"/>
      <c r="Q5" s="109"/>
    </row>
    <row r="6" spans="2:17" x14ac:dyDescent="0.25">
      <c r="B6" s="107"/>
      <c r="Q6" s="109"/>
    </row>
    <row r="7" spans="2:17" x14ac:dyDescent="0.25">
      <c r="B7" s="107"/>
      <c r="C7" s="196" t="s">
        <v>1620</v>
      </c>
      <c r="D7" s="196"/>
      <c r="E7" s="110"/>
      <c r="F7" s="111" t="s">
        <v>1566</v>
      </c>
      <c r="G7" s="112"/>
      <c r="H7" s="111" t="s">
        <v>1629</v>
      </c>
      <c r="I7" s="112"/>
      <c r="J7" s="111" t="s">
        <v>1628</v>
      </c>
      <c r="K7" s="112"/>
      <c r="L7" s="111"/>
      <c r="M7" s="112"/>
      <c r="N7" s="111" t="s">
        <v>1567</v>
      </c>
      <c r="O7" s="113"/>
      <c r="P7" s="114"/>
      <c r="Q7" s="109"/>
    </row>
    <row r="8" spans="2:17" ht="36.75" thickBot="1" x14ac:dyDescent="0.3">
      <c r="B8" s="107"/>
      <c r="F8" s="115" t="str">
        <f>"Balance
July 1, "&amp;LEFT('Fund #### Journal Entries'!$F$3,4)</f>
        <v>Balance
July 1, 2022</v>
      </c>
      <c r="G8" s="116"/>
      <c r="H8" s="117" t="s">
        <v>10</v>
      </c>
      <c r="I8" s="116"/>
      <c r="J8" s="117" t="s">
        <v>11</v>
      </c>
      <c r="K8" s="116"/>
      <c r="L8" s="115" t="str">
        <f>"Balance
June 30, "&amp;RIGHT('Fund #### Journal Entries'!$F$3,4)</f>
        <v>Balance
June 30, 2023</v>
      </c>
      <c r="M8" s="116"/>
      <c r="N8" s="115" t="s">
        <v>12</v>
      </c>
      <c r="O8" s="116"/>
      <c r="P8" s="115" t="s">
        <v>13</v>
      </c>
      <c r="Q8" s="109"/>
    </row>
    <row r="9" spans="2:17" x14ac:dyDescent="0.25">
      <c r="B9" s="107"/>
      <c r="C9" s="197" t="s">
        <v>14</v>
      </c>
      <c r="D9" s="197"/>
      <c r="Q9" s="109"/>
    </row>
    <row r="10" spans="2:17" ht="18.75" thickBot="1" x14ac:dyDescent="0.3">
      <c r="B10" s="107"/>
      <c r="D10" s="101" t="s">
        <v>118</v>
      </c>
      <c r="F10" s="3">
        <f>IF('Fund #### Journal Entries'!$F$7="Governmental Fund",'Fund #### Journal Entries'!$K$19,0)</f>
        <v>0</v>
      </c>
      <c r="H10" s="3">
        <f>IF('Fund #### Journal Entries'!$F$7="Governmental Fund",'Fund #### Journal Entries'!$K$37,0)</f>
        <v>0</v>
      </c>
      <c r="J10" s="3">
        <f>IF('Fund #### Journal Entries'!$F$7="Governmental Fund",'Fund #### Journal Entries'!$J$56,0)</f>
        <v>0</v>
      </c>
      <c r="L10" s="119">
        <f>SUM(F10+H10-J10)</f>
        <v>0</v>
      </c>
      <c r="N10" s="3">
        <f>IF('Fund #### Journal Entries'!$F$7="Governmental Fund",'Fund #### Journal Entries'!$J$61,0)</f>
        <v>0</v>
      </c>
      <c r="P10" s="119">
        <f>L10-N10</f>
        <v>0</v>
      </c>
      <c r="Q10" s="109"/>
    </row>
    <row r="11" spans="2:17" ht="19.5" thickTop="1" thickBot="1" x14ac:dyDescent="0.3">
      <c r="B11" s="107"/>
      <c r="C11" s="197" t="s">
        <v>15</v>
      </c>
      <c r="D11" s="197"/>
      <c r="F11" s="120">
        <f>SUM(F10:F10)</f>
        <v>0</v>
      </c>
      <c r="H11" s="120">
        <f>SUM(H10:H10)</f>
        <v>0</v>
      </c>
      <c r="J11" s="120">
        <f>SUM(J10:J10)</f>
        <v>0</v>
      </c>
      <c r="L11" s="120">
        <f>SUM(L10:L10)</f>
        <v>0</v>
      </c>
      <c r="N11" s="120">
        <f>SUM(N10:N10)</f>
        <v>0</v>
      </c>
      <c r="P11" s="120">
        <f>SUM(P10:P10)</f>
        <v>0</v>
      </c>
      <c r="Q11" s="109"/>
    </row>
    <row r="12" spans="2:17" ht="18.75" thickTop="1" x14ac:dyDescent="0.25">
      <c r="B12" s="107"/>
      <c r="G12" s="121"/>
      <c r="Q12" s="109"/>
    </row>
    <row r="13" spans="2:17" x14ac:dyDescent="0.25">
      <c r="B13" s="107"/>
      <c r="C13" s="197" t="s">
        <v>1572</v>
      </c>
      <c r="D13" s="197"/>
      <c r="Q13" s="109"/>
    </row>
    <row r="14" spans="2:17" ht="18.75" thickBot="1" x14ac:dyDescent="0.3">
      <c r="B14" s="107"/>
      <c r="D14" s="101" t="s">
        <v>118</v>
      </c>
      <c r="F14" s="3">
        <f>IF('Fund #### Journal Entries'!$F$7="Proprietary - Internal Service Fund",'Fund #### Journal Entries'!$K$19,0)</f>
        <v>0</v>
      </c>
      <c r="H14" s="3">
        <f>IF('Fund #### Journal Entries'!$F$7="Proprietary - Internal Service Fund",'Fund #### Journal Entries'!$K$37,0)</f>
        <v>0</v>
      </c>
      <c r="J14" s="3">
        <f>IF('Fund #### Journal Entries'!$F$7="Proprietary - Internal Service Fund",'Fund #### Journal Entries'!$J$56,0)</f>
        <v>0</v>
      </c>
      <c r="L14" s="119">
        <f>SUM(F14+H14-J14)</f>
        <v>0</v>
      </c>
      <c r="N14" s="3">
        <f>IF('Fund #### Journal Entries'!$F$7="Proprietary - Internal Service Fund",'Fund #### Journal Entries'!$J$61,0)</f>
        <v>0</v>
      </c>
      <c r="P14" s="119">
        <f>L14-N14</f>
        <v>0</v>
      </c>
      <c r="Q14" s="109"/>
    </row>
    <row r="15" spans="2:17" ht="19.5" thickTop="1" thickBot="1" x14ac:dyDescent="0.3">
      <c r="B15" s="107"/>
      <c r="C15" s="197" t="s">
        <v>1584</v>
      </c>
      <c r="D15" s="197"/>
      <c r="F15" s="120">
        <f>SUM(F14:F14)</f>
        <v>0</v>
      </c>
      <c r="H15" s="120">
        <f>SUM(H14:H14)</f>
        <v>0</v>
      </c>
      <c r="J15" s="120">
        <f>SUM(J14:J14)</f>
        <v>0</v>
      </c>
      <c r="L15" s="120">
        <f>SUM(L14:L14)</f>
        <v>0</v>
      </c>
      <c r="N15" s="120">
        <f>SUM(N14:N14)</f>
        <v>0</v>
      </c>
      <c r="P15" s="120">
        <f>SUM(P14:P14)</f>
        <v>0</v>
      </c>
      <c r="Q15" s="109"/>
    </row>
    <row r="16" spans="2:17" ht="18.75" thickTop="1" x14ac:dyDescent="0.25">
      <c r="B16" s="107"/>
      <c r="C16" s="118"/>
      <c r="D16" s="118"/>
      <c r="F16" s="119"/>
      <c r="H16" s="119"/>
      <c r="J16" s="119"/>
      <c r="L16" s="119"/>
      <c r="N16" s="119"/>
      <c r="P16" s="119"/>
      <c r="Q16" s="109"/>
    </row>
    <row r="17" spans="1:17" x14ac:dyDescent="0.25">
      <c r="B17" s="107"/>
      <c r="C17" s="197" t="s">
        <v>1576</v>
      </c>
      <c r="D17" s="197"/>
      <c r="Q17" s="109"/>
    </row>
    <row r="18" spans="1:17" ht="18.75" thickBot="1" x14ac:dyDescent="0.3">
      <c r="B18" s="107"/>
      <c r="D18" s="101" t="s">
        <v>118</v>
      </c>
      <c r="F18" s="3">
        <f>IF('Fund #### Journal Entries'!$F$7="Proprietary - Enterprise Fund",'Fund #### Journal Entries'!$K$19,0)</f>
        <v>0</v>
      </c>
      <c r="H18" s="3">
        <f>IF('Fund #### Journal Entries'!$F$7="Proprietary - Enterprise Fund",'Fund #### Journal Entries'!$K$37,0)</f>
        <v>0</v>
      </c>
      <c r="J18" s="3">
        <f>IF('Fund #### Journal Entries'!$F$7="Proprietary - Enterprise Fund",'Fund #### Journal Entries'!$J$56,0)</f>
        <v>0</v>
      </c>
      <c r="L18" s="119">
        <f>SUM(F18+H18-J18)</f>
        <v>0</v>
      </c>
      <c r="N18" s="3">
        <f>IF('Fund #### Journal Entries'!$F$7="Proprietary - Enterprise Fund",'Fund #### Journal Entries'!$J$61,0)</f>
        <v>0</v>
      </c>
      <c r="P18" s="119">
        <f>L18-N18</f>
        <v>0</v>
      </c>
      <c r="Q18" s="109"/>
    </row>
    <row r="19" spans="1:17" ht="19.5" thickTop="1" thickBot="1" x14ac:dyDescent="0.3">
      <c r="B19" s="107"/>
      <c r="C19" s="197" t="s">
        <v>1585</v>
      </c>
      <c r="D19" s="197"/>
      <c r="F19" s="120">
        <f>SUM(F18:F18)</f>
        <v>0</v>
      </c>
      <c r="H19" s="120">
        <f>SUM(H18:H18)</f>
        <v>0</v>
      </c>
      <c r="J19" s="120">
        <f>SUM(J18:J18)</f>
        <v>0</v>
      </c>
      <c r="L19" s="120">
        <f>SUM(L18:L18)</f>
        <v>0</v>
      </c>
      <c r="N19" s="120">
        <f>SUM(N18:N18)</f>
        <v>0</v>
      </c>
      <c r="P19" s="120">
        <f>SUM(P18:P18)</f>
        <v>0</v>
      </c>
      <c r="Q19" s="109"/>
    </row>
    <row r="20" spans="1:17" ht="18.75" thickTop="1" x14ac:dyDescent="0.25">
      <c r="B20" s="107"/>
      <c r="C20" s="118"/>
      <c r="D20" s="118"/>
      <c r="F20" s="119"/>
      <c r="H20" s="119"/>
      <c r="J20" s="119"/>
      <c r="L20" s="119"/>
      <c r="N20" s="119"/>
      <c r="P20" s="119"/>
      <c r="Q20" s="109"/>
    </row>
    <row r="21" spans="1:17" ht="18.75" thickBot="1" x14ac:dyDescent="0.3">
      <c r="B21" s="122"/>
      <c r="C21" s="123"/>
      <c r="D21" s="123"/>
      <c r="E21" s="123"/>
      <c r="F21" s="124"/>
      <c r="G21" s="123"/>
      <c r="H21" s="124"/>
      <c r="I21" s="123"/>
      <c r="J21" s="124"/>
      <c r="K21" s="123"/>
      <c r="L21" s="124"/>
      <c r="M21" s="123"/>
      <c r="N21" s="124"/>
      <c r="O21" s="123"/>
      <c r="P21" s="124"/>
      <c r="Q21" s="125"/>
    </row>
    <row r="25" spans="1:17" ht="18" customHeight="1" x14ac:dyDescent="0.25">
      <c r="A25" s="198" t="s">
        <v>1625</v>
      </c>
      <c r="B25" s="198"/>
      <c r="C25" s="198"/>
      <c r="D25" s="198"/>
      <c r="E25" s="198"/>
      <c r="F25" s="198"/>
      <c r="G25" s="198"/>
      <c r="H25" s="198"/>
      <c r="I25" s="198"/>
      <c r="J25" s="198"/>
      <c r="K25" s="198"/>
      <c r="L25" s="198"/>
      <c r="M25" s="198"/>
      <c r="N25" s="198"/>
      <c r="O25" s="198"/>
      <c r="P25" s="198"/>
      <c r="Q25" s="198"/>
    </row>
    <row r="26" spans="1:17" x14ac:dyDescent="0.25">
      <c r="A26" s="198"/>
      <c r="B26" s="198"/>
      <c r="C26" s="198"/>
      <c r="D26" s="198"/>
      <c r="E26" s="198"/>
      <c r="F26" s="198"/>
      <c r="G26" s="198"/>
      <c r="H26" s="198"/>
      <c r="I26" s="198"/>
      <c r="J26" s="198"/>
      <c r="K26" s="198"/>
      <c r="L26" s="198"/>
      <c r="M26" s="198"/>
      <c r="N26" s="198"/>
      <c r="O26" s="198"/>
      <c r="P26" s="198"/>
      <c r="Q26" s="198"/>
    </row>
  </sheetData>
  <sheetProtection algorithmName="SHA-512" hashValue="RlerA8UDBokz5xLxVq5mPPKi228yU9Td0GpYSzf9Y1LoQIPBVoWjM5KocLLFojryAwk5eBxTNrCuTJYo6oxKLQ==" saltValue="F7IH8ZWhpJHU/JRLtA65/A==" spinCount="100000" sheet="1" objects="1" scenarios="1" formatColumns="0" formatRows="0"/>
  <mergeCells count="11">
    <mergeCell ref="A25:Q26"/>
    <mergeCell ref="C11:D11"/>
    <mergeCell ref="C13:D13"/>
    <mergeCell ref="C15:D15"/>
    <mergeCell ref="C17:D17"/>
    <mergeCell ref="C19:D19"/>
    <mergeCell ref="G3:M3"/>
    <mergeCell ref="G4:M4"/>
    <mergeCell ref="G5:M5"/>
    <mergeCell ref="C7:D7"/>
    <mergeCell ref="C9:D9"/>
  </mergeCells>
  <dataValidations count="1">
    <dataValidation type="decimal" operator="greaterThanOrEqual" allowBlank="1" showInputMessage="1" showErrorMessage="1" errorTitle="Invalid Entry" error="Do not enter any negative values!" sqref="F10 H10 J10 F14 H14 J14 N10 N14 F18 H18 J18 N18" xr:uid="{00000000-0002-0000-0200-000000000000}">
      <formula1>0</formula1>
    </dataValidation>
  </dataValidations>
  <printOptions horizontalCentered="1"/>
  <pageMargins left="0.7" right="0.7" top="0.75" bottom="0.75" header="0.3" footer="0.3"/>
  <pageSetup scale="73" orientation="landscape" r:id="rId1"/>
  <headerFooter>
    <oddFooter>&amp;LState Controller's Office&amp;RPage &amp;P of &amp;N</oddFooter>
  </headerFooter>
  <ignoredErrors>
    <ignoredError sqref="G10 G14 I10 K10:M10 O10 I14 K14:M14 O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D3B66-F3E1-4699-AC79-BF685CDCA8A5}">
  <sheetPr>
    <tabColor rgb="FFC00000"/>
    <pageSetUpPr fitToPage="1"/>
  </sheetPr>
  <dimension ref="A1:O87"/>
  <sheetViews>
    <sheetView showGridLines="0" zoomScale="112" zoomScaleNormal="112" workbookViewId="0">
      <selection activeCell="H16" sqref="H16"/>
    </sheetView>
  </sheetViews>
  <sheetFormatPr defaultColWidth="0" defaultRowHeight="15" zeroHeight="1" x14ac:dyDescent="0.25"/>
  <cols>
    <col min="1" max="1" width="4" style="136" customWidth="1"/>
    <col min="2" max="2" width="15.28515625" style="136" customWidth="1"/>
    <col min="3" max="3" width="3.42578125" style="153" customWidth="1"/>
    <col min="4" max="4" width="16.42578125" style="136" customWidth="1"/>
    <col min="5" max="5" width="2.28515625" style="153" customWidth="1"/>
    <col min="6" max="6" width="16.7109375" style="136" customWidth="1"/>
    <col min="7" max="7" width="2.85546875" style="153" customWidth="1"/>
    <col min="8" max="8" width="18.140625" style="136" customWidth="1"/>
    <col min="9" max="9" width="2.28515625" style="153" customWidth="1"/>
    <col min="10" max="10" width="27.42578125" style="136" customWidth="1"/>
    <col min="11" max="11" width="2.28515625" style="136" customWidth="1"/>
    <col min="12" max="12" width="15" style="136" customWidth="1"/>
    <col min="13" max="13" width="4" style="136" customWidth="1"/>
    <col min="14" max="15" width="0" style="136" hidden="1" customWidth="1"/>
    <col min="16" max="16384" width="9.140625" style="136" hidden="1"/>
  </cols>
  <sheetData>
    <row r="1" spans="1:13" s="131" customFormat="1" ht="15.75" x14ac:dyDescent="0.25">
      <c r="A1" s="126" t="s">
        <v>1549</v>
      </c>
      <c r="B1" s="127"/>
      <c r="C1" s="128"/>
      <c r="D1" s="127"/>
      <c r="E1" s="128"/>
      <c r="F1" s="129"/>
      <c r="G1" s="130"/>
      <c r="H1" s="129"/>
      <c r="I1" s="130"/>
      <c r="J1" s="127"/>
      <c r="K1" s="127"/>
      <c r="L1" s="127"/>
      <c r="M1" s="127"/>
    </row>
    <row r="2" spans="1:13" s="131" customFormat="1" ht="15.75" x14ac:dyDescent="0.25">
      <c r="A2" s="126" t="s">
        <v>1551</v>
      </c>
      <c r="B2" s="127"/>
      <c r="C2" s="128"/>
      <c r="D2" s="127"/>
      <c r="E2" s="128"/>
      <c r="F2" s="127"/>
      <c r="G2" s="128"/>
      <c r="H2" s="127"/>
      <c r="I2" s="128"/>
      <c r="J2" s="127"/>
      <c r="K2" s="127"/>
      <c r="L2" s="127"/>
      <c r="M2" s="127"/>
    </row>
    <row r="3" spans="1:13" s="131" customFormat="1" ht="15.75" x14ac:dyDescent="0.25">
      <c r="C3" s="132"/>
      <c r="E3" s="132"/>
      <c r="G3" s="132"/>
      <c r="I3" s="132"/>
    </row>
    <row r="4" spans="1:13" x14ac:dyDescent="0.25">
      <c r="A4" s="133" t="s">
        <v>1550</v>
      </c>
      <c r="B4" s="134"/>
      <c r="C4" s="135"/>
      <c r="D4" s="134"/>
      <c r="E4" s="135"/>
      <c r="F4" s="134"/>
      <c r="G4" s="135"/>
      <c r="H4" s="134"/>
      <c r="I4" s="135"/>
      <c r="J4" s="134"/>
      <c r="K4" s="134"/>
      <c r="L4" s="134"/>
      <c r="M4" s="134"/>
    </row>
    <row r="5" spans="1:13" ht="15" customHeight="1" x14ac:dyDescent="0.25">
      <c r="A5" s="199" t="s">
        <v>1563</v>
      </c>
      <c r="B5" s="199"/>
      <c r="C5" s="199"/>
      <c r="D5" s="199"/>
      <c r="E5" s="199"/>
      <c r="F5" s="199"/>
      <c r="G5" s="199"/>
      <c r="H5" s="199"/>
      <c r="I5" s="199"/>
      <c r="J5" s="199"/>
      <c r="K5" s="199"/>
      <c r="L5" s="199"/>
      <c r="M5" s="199"/>
    </row>
    <row r="6" spans="1:13" ht="15" customHeight="1" x14ac:dyDescent="0.25">
      <c r="A6" s="199"/>
      <c r="B6" s="199"/>
      <c r="C6" s="199"/>
      <c r="D6" s="199"/>
      <c r="E6" s="199"/>
      <c r="F6" s="199"/>
      <c r="G6" s="199"/>
      <c r="H6" s="199"/>
      <c r="I6" s="199"/>
      <c r="J6" s="199"/>
      <c r="K6" s="199"/>
      <c r="L6" s="199"/>
      <c r="M6" s="199"/>
    </row>
    <row r="7" spans="1:13" x14ac:dyDescent="0.25">
      <c r="A7" s="199"/>
      <c r="B7" s="199"/>
      <c r="C7" s="199"/>
      <c r="D7" s="199"/>
      <c r="E7" s="199"/>
      <c r="F7" s="199"/>
      <c r="G7" s="199"/>
      <c r="H7" s="199"/>
      <c r="I7" s="199"/>
      <c r="J7" s="199"/>
      <c r="K7" s="199"/>
      <c r="L7" s="199"/>
      <c r="M7" s="199"/>
    </row>
    <row r="8" spans="1:13" ht="15" customHeight="1" x14ac:dyDescent="0.25">
      <c r="A8" s="201" t="s">
        <v>1621</v>
      </c>
      <c r="B8" s="201"/>
      <c r="C8" s="201"/>
      <c r="D8" s="201"/>
      <c r="E8" s="201"/>
      <c r="F8" s="201"/>
      <c r="G8" s="201"/>
      <c r="H8" s="201"/>
      <c r="I8" s="201"/>
      <c r="J8" s="201"/>
      <c r="K8" s="201"/>
      <c r="L8" s="201"/>
      <c r="M8" s="201"/>
    </row>
    <row r="9" spans="1:13" ht="15" customHeight="1" x14ac:dyDescent="0.25">
      <c r="A9" s="201"/>
      <c r="B9" s="201"/>
      <c r="C9" s="201"/>
      <c r="D9" s="201"/>
      <c r="E9" s="201"/>
      <c r="F9" s="201"/>
      <c r="G9" s="201"/>
      <c r="H9" s="201"/>
      <c r="I9" s="201"/>
      <c r="J9" s="201"/>
      <c r="K9" s="201"/>
      <c r="L9" s="201"/>
      <c r="M9" s="201"/>
    </row>
    <row r="10" spans="1:13" ht="15" customHeight="1" x14ac:dyDescent="0.25">
      <c r="A10" s="201"/>
      <c r="B10" s="201"/>
      <c r="C10" s="201"/>
      <c r="D10" s="201"/>
      <c r="E10" s="201"/>
      <c r="F10" s="201"/>
      <c r="G10" s="201"/>
      <c r="H10" s="201"/>
      <c r="I10" s="201"/>
      <c r="J10" s="201"/>
      <c r="K10" s="201"/>
      <c r="L10" s="201"/>
      <c r="M10" s="201"/>
    </row>
    <row r="11" spans="1:13" x14ac:dyDescent="0.25">
      <c r="A11" s="133" t="s">
        <v>1560</v>
      </c>
      <c r="B11" s="134"/>
      <c r="C11" s="135"/>
      <c r="D11" s="134"/>
      <c r="E11" s="135"/>
      <c r="F11" s="134"/>
      <c r="G11" s="135"/>
      <c r="H11" s="134"/>
      <c r="I11" s="135"/>
      <c r="J11" s="134"/>
      <c r="K11" s="134"/>
      <c r="L11" s="134"/>
      <c r="M11" s="134"/>
    </row>
    <row r="12" spans="1:13" x14ac:dyDescent="0.25">
      <c r="A12" s="137"/>
      <c r="B12" s="203" t="s">
        <v>1574</v>
      </c>
      <c r="C12" s="203"/>
      <c r="D12" s="203"/>
      <c r="E12" s="203"/>
      <c r="F12" s="203"/>
      <c r="G12" s="203"/>
      <c r="H12" s="203"/>
      <c r="I12" s="203"/>
      <c r="J12" s="203"/>
      <c r="K12" s="203"/>
      <c r="L12" s="203"/>
      <c r="M12" s="203"/>
    </row>
    <row r="13" spans="1:13" ht="6.75" customHeight="1" x14ac:dyDescent="0.25">
      <c r="A13" s="137"/>
      <c r="B13" s="137"/>
      <c r="C13" s="138"/>
      <c r="D13" s="137"/>
      <c r="E13" s="138"/>
      <c r="F13" s="137"/>
      <c r="G13" s="138"/>
      <c r="H13" s="137"/>
      <c r="I13" s="138"/>
      <c r="J13" s="137"/>
      <c r="K13" s="137"/>
      <c r="L13" s="137"/>
      <c r="M13" s="137"/>
    </row>
    <row r="14" spans="1:13" ht="15" customHeight="1" x14ac:dyDescent="0.25">
      <c r="A14" s="137"/>
      <c r="B14" s="202" t="s">
        <v>1624</v>
      </c>
      <c r="C14" s="202"/>
      <c r="D14" s="202"/>
      <c r="E14" s="202"/>
      <c r="F14" s="202"/>
      <c r="G14" s="202"/>
      <c r="H14" s="202"/>
      <c r="I14" s="138"/>
      <c r="J14" s="139" t="s">
        <v>1557</v>
      </c>
      <c r="K14" s="140"/>
      <c r="L14" s="140"/>
      <c r="M14" s="137"/>
    </row>
    <row r="15" spans="1:13" ht="15" customHeight="1" x14ac:dyDescent="0.25">
      <c r="A15" s="137"/>
      <c r="B15" s="141" t="s">
        <v>1553</v>
      </c>
      <c r="C15" s="142" t="s">
        <v>1552</v>
      </c>
      <c r="D15" s="141" t="s">
        <v>1630</v>
      </c>
      <c r="E15" s="141" t="s">
        <v>1554</v>
      </c>
      <c r="F15" s="141" t="s">
        <v>1555</v>
      </c>
      <c r="G15" s="143"/>
      <c r="H15" s="144"/>
      <c r="I15" s="143"/>
      <c r="J15" s="145" t="s">
        <v>1558</v>
      </c>
      <c r="K15" s="140"/>
      <c r="L15" s="146" t="s">
        <v>1564</v>
      </c>
      <c r="M15" s="137"/>
    </row>
    <row r="16" spans="1:13" ht="15" customHeight="1" x14ac:dyDescent="0.25">
      <c r="A16" s="147"/>
      <c r="B16" s="14">
        <f>IF('Fund #### Journal Entries'!$F$7="Governmental Fund",ROUND('Fund #### Journal Entries'!$K$19,0),0)</f>
        <v>0</v>
      </c>
      <c r="C16" s="15" t="s">
        <v>1552</v>
      </c>
      <c r="D16" s="14">
        <f>IF('Fund #### Journal Entries'!$F$7="Governmental Fund",ROUND('Fund #### Journal Entries'!$K$37,0),0)</f>
        <v>0</v>
      </c>
      <c r="E16" s="16" t="s">
        <v>1554</v>
      </c>
      <c r="F16" s="14">
        <f>IF('Fund #### Journal Entries'!$F$7="Governmental Fund",ROUND('Fund #### Journal Entries'!$J$56,0),0)</f>
        <v>0</v>
      </c>
      <c r="G16" s="16" t="s">
        <v>1556</v>
      </c>
      <c r="H16" s="17">
        <f>+B16+D16-F16</f>
        <v>0</v>
      </c>
      <c r="I16" s="16"/>
      <c r="J16" s="18">
        <f>ROUND(SUM('Department Note Disclosure'!$B$16:$B$39),0)</f>
        <v>0</v>
      </c>
      <c r="K16" s="15"/>
      <c r="L16" s="19">
        <f>H16-J16</f>
        <v>0</v>
      </c>
      <c r="M16" s="137"/>
    </row>
    <row r="17" spans="1:13" ht="15" customHeight="1" x14ac:dyDescent="0.25">
      <c r="A17" s="147"/>
      <c r="B17" s="147"/>
      <c r="C17" s="148"/>
      <c r="D17" s="149" t="str">
        <f>IF(OR(L16&gt;0.99, (L16&lt;(-0.99))), "Please review and correct the variance.","")</f>
        <v/>
      </c>
      <c r="E17" s="148"/>
      <c r="F17" s="147"/>
      <c r="G17" s="148"/>
      <c r="H17" s="147"/>
      <c r="I17" s="148"/>
      <c r="J17" s="147"/>
      <c r="K17" s="147"/>
      <c r="L17" s="147"/>
      <c r="M17" s="137"/>
    </row>
    <row r="18" spans="1:13" ht="6" customHeight="1" x14ac:dyDescent="0.25">
      <c r="A18" s="147"/>
      <c r="B18" s="147"/>
      <c r="C18" s="148"/>
      <c r="D18" s="149"/>
      <c r="E18" s="148"/>
      <c r="F18" s="147"/>
      <c r="G18" s="148"/>
      <c r="H18" s="147"/>
      <c r="I18" s="148"/>
      <c r="J18" s="147"/>
      <c r="K18" s="147"/>
      <c r="L18" s="147"/>
      <c r="M18" s="137"/>
    </row>
    <row r="19" spans="1:13" x14ac:dyDescent="0.25">
      <c r="A19" s="137"/>
      <c r="B19" s="203" t="s">
        <v>1573</v>
      </c>
      <c r="C19" s="203"/>
      <c r="D19" s="203"/>
      <c r="E19" s="203"/>
      <c r="F19" s="203"/>
      <c r="G19" s="203"/>
      <c r="H19" s="203"/>
      <c r="I19" s="203"/>
      <c r="J19" s="203"/>
      <c r="K19" s="203"/>
      <c r="L19" s="203"/>
      <c r="M19" s="203"/>
    </row>
    <row r="20" spans="1:13" ht="6" customHeight="1" x14ac:dyDescent="0.25">
      <c r="A20" s="137"/>
      <c r="B20" s="137"/>
      <c r="C20" s="138"/>
      <c r="D20" s="137"/>
      <c r="E20" s="138"/>
      <c r="F20" s="137"/>
      <c r="G20" s="138"/>
      <c r="H20" s="137"/>
      <c r="I20" s="138"/>
      <c r="J20" s="137"/>
      <c r="K20" s="137"/>
      <c r="L20" s="137"/>
      <c r="M20" s="137"/>
    </row>
    <row r="21" spans="1:13" ht="15" customHeight="1" x14ac:dyDescent="0.25">
      <c r="A21" s="137"/>
      <c r="B21" s="202" t="s">
        <v>1624</v>
      </c>
      <c r="C21" s="202"/>
      <c r="D21" s="202"/>
      <c r="E21" s="202"/>
      <c r="F21" s="202"/>
      <c r="G21" s="202"/>
      <c r="H21" s="202"/>
      <c r="I21" s="138"/>
      <c r="J21" s="139" t="s">
        <v>1557</v>
      </c>
      <c r="K21" s="140"/>
      <c r="L21" s="140"/>
      <c r="M21" s="137"/>
    </row>
    <row r="22" spans="1:13" ht="15" customHeight="1" x14ac:dyDescent="0.25">
      <c r="A22" s="137"/>
      <c r="B22" s="141" t="s">
        <v>1553</v>
      </c>
      <c r="C22" s="142" t="s">
        <v>1552</v>
      </c>
      <c r="D22" s="141" t="s">
        <v>1630</v>
      </c>
      <c r="E22" s="141" t="s">
        <v>1554</v>
      </c>
      <c r="F22" s="141" t="s">
        <v>1555</v>
      </c>
      <c r="G22" s="143"/>
      <c r="H22" s="144"/>
      <c r="I22" s="143"/>
      <c r="J22" s="145" t="s">
        <v>1558</v>
      </c>
      <c r="K22" s="140"/>
      <c r="L22" s="146" t="s">
        <v>1564</v>
      </c>
      <c r="M22" s="137"/>
    </row>
    <row r="23" spans="1:13" ht="15" customHeight="1" x14ac:dyDescent="0.25">
      <c r="A23" s="147"/>
      <c r="B23" s="14">
        <f>IF('Fund #### Journal Entries'!$F$7="Proprietary - Internal Service Fund",ROUND('Fund #### Journal Entries'!$K$19,0),0)</f>
        <v>0</v>
      </c>
      <c r="C23" s="15" t="s">
        <v>1552</v>
      </c>
      <c r="D23" s="14">
        <f>IF('Fund #### Journal Entries'!$F$7="Proprietary - Internal Service Fund",ROUND('Fund #### Journal Entries'!$K$37,0),0)</f>
        <v>0</v>
      </c>
      <c r="E23" s="16" t="s">
        <v>1554</v>
      </c>
      <c r="F23" s="14">
        <f>IF('Fund #### Journal Entries'!$F$7="Proprietary - Internal Service Fund",ROUND('Fund #### Journal Entries'!$J$56,0),0)</f>
        <v>0</v>
      </c>
      <c r="G23" s="16" t="s">
        <v>1556</v>
      </c>
      <c r="H23" s="17">
        <f>+B23+D23-F23</f>
        <v>0</v>
      </c>
      <c r="I23" s="16"/>
      <c r="J23" s="18">
        <f>ROUND(SUM('Department Note Disclosure'!$B$47:$B$70),0)</f>
        <v>0</v>
      </c>
      <c r="K23" s="15"/>
      <c r="L23" s="19">
        <f>H23-J23</f>
        <v>0</v>
      </c>
      <c r="M23" s="137"/>
    </row>
    <row r="24" spans="1:13" ht="6" customHeight="1" x14ac:dyDescent="0.25">
      <c r="A24" s="147"/>
      <c r="B24" s="147"/>
      <c r="C24" s="148"/>
      <c r="D24" s="147"/>
      <c r="E24" s="148"/>
      <c r="F24" s="147"/>
      <c r="G24" s="148"/>
      <c r="H24" s="147"/>
      <c r="I24" s="148"/>
      <c r="J24" s="147"/>
      <c r="K24" s="147"/>
      <c r="L24" s="147"/>
      <c r="M24" s="137"/>
    </row>
    <row r="25" spans="1:13" ht="15" customHeight="1" x14ac:dyDescent="0.25">
      <c r="A25" s="147"/>
      <c r="B25" s="147"/>
      <c r="C25" s="148"/>
      <c r="D25" s="149" t="str">
        <f>IF(OR(L23&gt;0.99, (L23&lt;(-0.99))), "Please review and correct the variance.","")</f>
        <v/>
      </c>
      <c r="E25" s="148"/>
      <c r="F25" s="147"/>
      <c r="G25" s="148"/>
      <c r="H25" s="147"/>
      <c r="I25" s="148"/>
      <c r="J25" s="147"/>
      <c r="K25" s="147"/>
      <c r="L25" s="147"/>
      <c r="M25" s="137"/>
    </row>
    <row r="26" spans="1:13" ht="6" customHeight="1" x14ac:dyDescent="0.25">
      <c r="A26" s="147"/>
      <c r="B26" s="147"/>
      <c r="C26" s="148"/>
      <c r="D26" s="149"/>
      <c r="E26" s="148"/>
      <c r="F26" s="147"/>
      <c r="G26" s="148"/>
      <c r="H26" s="147"/>
      <c r="I26" s="148"/>
      <c r="J26" s="147"/>
      <c r="K26" s="147"/>
      <c r="L26" s="147"/>
      <c r="M26" s="137"/>
    </row>
    <row r="27" spans="1:13" x14ac:dyDescent="0.25">
      <c r="A27" s="137"/>
      <c r="B27" s="203" t="s">
        <v>1575</v>
      </c>
      <c r="C27" s="203"/>
      <c r="D27" s="203"/>
      <c r="E27" s="203"/>
      <c r="F27" s="203"/>
      <c r="G27" s="203"/>
      <c r="H27" s="203"/>
      <c r="I27" s="203"/>
      <c r="J27" s="203"/>
      <c r="K27" s="203"/>
      <c r="L27" s="203"/>
      <c r="M27" s="203"/>
    </row>
    <row r="28" spans="1:13" ht="6" customHeight="1" x14ac:dyDescent="0.25">
      <c r="A28" s="137"/>
      <c r="B28" s="137"/>
      <c r="C28" s="138"/>
      <c r="D28" s="137"/>
      <c r="E28" s="138"/>
      <c r="F28" s="137"/>
      <c r="G28" s="138"/>
      <c r="H28" s="137"/>
      <c r="I28" s="138"/>
      <c r="J28" s="137"/>
      <c r="K28" s="137"/>
      <c r="L28" s="137"/>
      <c r="M28" s="137"/>
    </row>
    <row r="29" spans="1:13" ht="15" customHeight="1" x14ac:dyDescent="0.25">
      <c r="A29" s="137"/>
      <c r="B29" s="202" t="s">
        <v>1624</v>
      </c>
      <c r="C29" s="202"/>
      <c r="D29" s="202"/>
      <c r="E29" s="202"/>
      <c r="F29" s="202"/>
      <c r="G29" s="202"/>
      <c r="H29" s="202"/>
      <c r="I29" s="138"/>
      <c r="J29" s="139" t="s">
        <v>1557</v>
      </c>
      <c r="K29" s="140"/>
      <c r="L29" s="140"/>
      <c r="M29" s="137"/>
    </row>
    <row r="30" spans="1:13" ht="15" customHeight="1" x14ac:dyDescent="0.25">
      <c r="A30" s="137"/>
      <c r="B30" s="141" t="s">
        <v>1553</v>
      </c>
      <c r="C30" s="142" t="s">
        <v>1552</v>
      </c>
      <c r="D30" s="141" t="s">
        <v>1630</v>
      </c>
      <c r="E30" s="141" t="s">
        <v>1554</v>
      </c>
      <c r="F30" s="141" t="s">
        <v>1555</v>
      </c>
      <c r="G30" s="143"/>
      <c r="H30" s="144"/>
      <c r="I30" s="143"/>
      <c r="J30" s="145" t="s">
        <v>1558</v>
      </c>
      <c r="K30" s="140"/>
      <c r="L30" s="146" t="s">
        <v>1564</v>
      </c>
      <c r="M30" s="137"/>
    </row>
    <row r="31" spans="1:13" ht="15" customHeight="1" x14ac:dyDescent="0.25">
      <c r="A31" s="147"/>
      <c r="B31" s="14">
        <f>IF('Fund #### Journal Entries'!$F$7="Proprietary - Enterprise Fund",ROUND('Fund #### Journal Entries'!$K$19,0),0)</f>
        <v>0</v>
      </c>
      <c r="C31" s="15" t="s">
        <v>1552</v>
      </c>
      <c r="D31" s="14">
        <f>IF('Fund #### Journal Entries'!$F$7="Proprietary - Enterprise Fund",ROUND('Fund #### Journal Entries'!$K$37,0),0)</f>
        <v>0</v>
      </c>
      <c r="E31" s="16" t="s">
        <v>1554</v>
      </c>
      <c r="F31" s="14">
        <f>IF('Fund #### Journal Entries'!$F$7="Proprietary - Enterprise Fund",ROUND('Fund #### Journal Entries'!$J$56,0),0)</f>
        <v>0</v>
      </c>
      <c r="G31" s="16" t="s">
        <v>1556</v>
      </c>
      <c r="H31" s="17">
        <f>+B31+D31-F31</f>
        <v>0</v>
      </c>
      <c r="I31" s="16"/>
      <c r="J31" s="18">
        <f>ROUND(SUM('Department Note Disclosure'!$B$78:$B$101),0)</f>
        <v>0</v>
      </c>
      <c r="K31" s="15"/>
      <c r="L31" s="19">
        <f>H31-J31</f>
        <v>0</v>
      </c>
      <c r="M31" s="137"/>
    </row>
    <row r="32" spans="1:13" ht="15" customHeight="1" x14ac:dyDescent="0.25">
      <c r="A32" s="137"/>
      <c r="B32" s="150"/>
      <c r="C32" s="138"/>
      <c r="D32" s="149" t="str">
        <f>IF(OR(L31&gt;0.99, (L31&lt;(-0.99))), "Please review and correct the variance.","")</f>
        <v/>
      </c>
      <c r="E32" s="138"/>
      <c r="F32" s="150"/>
      <c r="G32" s="138"/>
      <c r="H32" s="150"/>
      <c r="I32" s="138"/>
      <c r="J32" s="150"/>
      <c r="K32" s="150"/>
      <c r="L32" s="150"/>
      <c r="M32" s="137"/>
    </row>
    <row r="33" spans="1:13" ht="15" customHeight="1" x14ac:dyDescent="0.25">
      <c r="A33" s="137"/>
      <c r="B33" s="150"/>
      <c r="C33" s="138"/>
      <c r="D33" s="150"/>
      <c r="E33" s="138"/>
      <c r="F33" s="150"/>
      <c r="G33" s="138"/>
      <c r="H33" s="150"/>
      <c r="I33" s="138"/>
      <c r="J33" s="150"/>
      <c r="K33" s="150"/>
      <c r="L33" s="150"/>
      <c r="M33" s="137"/>
    </row>
    <row r="34" spans="1:13" x14ac:dyDescent="0.25">
      <c r="A34" s="133" t="s">
        <v>1561</v>
      </c>
      <c r="B34" s="134"/>
      <c r="C34" s="135"/>
      <c r="D34" s="134"/>
      <c r="E34" s="135"/>
      <c r="F34" s="134"/>
      <c r="G34" s="135"/>
      <c r="H34" s="134"/>
      <c r="I34" s="135"/>
      <c r="J34" s="134"/>
      <c r="K34" s="134"/>
      <c r="L34" s="134"/>
      <c r="M34" s="134"/>
    </row>
    <row r="35" spans="1:13" ht="15" customHeight="1" x14ac:dyDescent="0.25">
      <c r="A35" s="137"/>
      <c r="B35" s="203" t="s">
        <v>1574</v>
      </c>
      <c r="C35" s="203"/>
      <c r="D35" s="203"/>
      <c r="E35" s="203"/>
      <c r="F35" s="203"/>
      <c r="G35" s="203"/>
      <c r="H35" s="203"/>
      <c r="I35" s="203"/>
      <c r="J35" s="203"/>
      <c r="K35" s="203"/>
      <c r="L35" s="203"/>
      <c r="M35" s="203"/>
    </row>
    <row r="36" spans="1:13" ht="6" customHeight="1" x14ac:dyDescent="0.25">
      <c r="A36" s="137"/>
      <c r="B36" s="137"/>
      <c r="C36" s="138"/>
      <c r="D36" s="137"/>
      <c r="E36" s="138"/>
      <c r="F36" s="137"/>
      <c r="G36" s="138"/>
      <c r="H36" s="137"/>
      <c r="I36" s="138"/>
      <c r="J36" s="137"/>
      <c r="K36" s="137"/>
      <c r="L36" s="137"/>
      <c r="M36" s="137"/>
    </row>
    <row r="37" spans="1:13" ht="15" customHeight="1" x14ac:dyDescent="0.25">
      <c r="A37" s="137"/>
      <c r="B37" s="202" t="s">
        <v>1624</v>
      </c>
      <c r="C37" s="202"/>
      <c r="D37" s="202"/>
      <c r="E37" s="202"/>
      <c r="F37" s="202"/>
      <c r="G37" s="202"/>
      <c r="H37" s="202"/>
      <c r="I37" s="138"/>
      <c r="J37" s="139" t="s">
        <v>1557</v>
      </c>
      <c r="K37" s="140"/>
      <c r="L37" s="140"/>
      <c r="M37" s="137"/>
    </row>
    <row r="38" spans="1:13" ht="15" customHeight="1" x14ac:dyDescent="0.25">
      <c r="A38" s="137"/>
      <c r="B38" s="137"/>
      <c r="C38" s="137"/>
      <c r="E38" s="137"/>
      <c r="F38" s="141" t="s">
        <v>1559</v>
      </c>
      <c r="G38" s="137"/>
      <c r="H38" s="137"/>
      <c r="I38" s="143"/>
      <c r="J38" s="145" t="str">
        <f>'Department Note Disclosure'!$A$16&amp;" Principal Payments"</f>
        <v>2023–2024 Principal Payments</v>
      </c>
      <c r="K38" s="140"/>
      <c r="L38" s="146" t="s">
        <v>1564</v>
      </c>
      <c r="M38" s="137"/>
    </row>
    <row r="39" spans="1:13" ht="15" customHeight="1" x14ac:dyDescent="0.25">
      <c r="A39" s="137"/>
      <c r="B39" s="150"/>
      <c r="C39" s="150"/>
      <c r="E39" s="150"/>
      <c r="F39" s="14">
        <f>IF('Fund #### Journal Entries'!$F$7="Governmental Fund",ROUND('Fund #### Journal Entries'!$K$62,0),0)</f>
        <v>0</v>
      </c>
      <c r="G39" s="150"/>
      <c r="H39" s="150"/>
      <c r="I39" s="20"/>
      <c r="J39" s="18">
        <f>ROUND('Department Note Disclosure'!$B$16,0)</f>
        <v>0</v>
      </c>
      <c r="K39" s="21"/>
      <c r="L39" s="19">
        <f>F39-J39</f>
        <v>0</v>
      </c>
      <c r="M39" s="137"/>
    </row>
    <row r="40" spans="1:13" ht="17.25" x14ac:dyDescent="0.25">
      <c r="A40" s="137"/>
      <c r="B40" s="147"/>
      <c r="C40" s="148"/>
      <c r="D40" s="149" t="str">
        <f>IF(OR(L39&gt;0.99, (L39&lt;(-0.99))), "Please review and correct the variance.","")</f>
        <v/>
      </c>
      <c r="E40" s="148"/>
      <c r="F40" s="147"/>
      <c r="G40" s="148"/>
      <c r="H40" s="147"/>
      <c r="I40" s="148"/>
      <c r="J40" s="147"/>
      <c r="K40" s="147"/>
      <c r="L40" s="147"/>
      <c r="M40" s="137"/>
    </row>
    <row r="41" spans="1:13" ht="6" customHeight="1" x14ac:dyDescent="0.25">
      <c r="A41" s="137"/>
      <c r="B41" s="147"/>
      <c r="C41" s="148"/>
      <c r="D41" s="149"/>
      <c r="E41" s="148"/>
      <c r="F41" s="147"/>
      <c r="G41" s="148"/>
      <c r="H41" s="147"/>
      <c r="I41" s="148"/>
      <c r="J41" s="147"/>
      <c r="K41" s="147"/>
      <c r="L41" s="147"/>
      <c r="M41" s="137"/>
    </row>
    <row r="42" spans="1:13" x14ac:dyDescent="0.25">
      <c r="A42" s="137"/>
      <c r="B42" s="203" t="s">
        <v>1573</v>
      </c>
      <c r="C42" s="203"/>
      <c r="D42" s="203"/>
      <c r="E42" s="203"/>
      <c r="F42" s="203"/>
      <c r="G42" s="203"/>
      <c r="H42" s="203"/>
      <c r="I42" s="203"/>
      <c r="J42" s="203"/>
      <c r="K42" s="203"/>
      <c r="L42" s="203"/>
      <c r="M42" s="203"/>
    </row>
    <row r="43" spans="1:13" ht="6" customHeight="1" x14ac:dyDescent="0.25">
      <c r="A43" s="137"/>
      <c r="B43" s="137"/>
      <c r="C43" s="138"/>
      <c r="D43" s="137"/>
      <c r="E43" s="138"/>
      <c r="F43" s="137"/>
      <c r="G43" s="138"/>
      <c r="H43" s="137"/>
      <c r="I43" s="138"/>
      <c r="J43" s="137"/>
      <c r="K43" s="137"/>
      <c r="L43" s="137"/>
      <c r="M43" s="137"/>
    </row>
    <row r="44" spans="1:13" ht="15" customHeight="1" x14ac:dyDescent="0.25">
      <c r="A44" s="137"/>
      <c r="B44" s="202" t="s">
        <v>1624</v>
      </c>
      <c r="C44" s="202"/>
      <c r="D44" s="202"/>
      <c r="E44" s="202"/>
      <c r="F44" s="202"/>
      <c r="G44" s="202"/>
      <c r="H44" s="202"/>
      <c r="I44" s="138"/>
      <c r="J44" s="139" t="s">
        <v>1557</v>
      </c>
      <c r="K44" s="140"/>
      <c r="L44" s="140"/>
      <c r="M44" s="137"/>
    </row>
    <row r="45" spans="1:13" ht="15" customHeight="1" x14ac:dyDescent="0.25">
      <c r="A45" s="137"/>
      <c r="B45" s="137"/>
      <c r="C45" s="137"/>
      <c r="E45" s="137"/>
      <c r="F45" s="141" t="s">
        <v>1559</v>
      </c>
      <c r="G45" s="137"/>
      <c r="H45" s="137"/>
      <c r="I45" s="143"/>
      <c r="J45" s="145" t="str">
        <f>'Department Note Disclosure'!$A$47&amp;" Principal Payments"</f>
        <v>2023–2024 Principal Payments</v>
      </c>
      <c r="K45" s="140"/>
      <c r="L45" s="146" t="s">
        <v>1564</v>
      </c>
      <c r="M45" s="137"/>
    </row>
    <row r="46" spans="1:13" x14ac:dyDescent="0.25">
      <c r="A46" s="137"/>
      <c r="B46" s="150"/>
      <c r="C46" s="150"/>
      <c r="E46" s="150"/>
      <c r="F46" s="14">
        <f>IF('Fund #### Journal Entries'!$F$7="Proprietary - Internal Service Fund",ROUND('Fund #### Journal Entries'!$K$62,0),0)</f>
        <v>0</v>
      </c>
      <c r="G46" s="150"/>
      <c r="H46" s="150"/>
      <c r="I46" s="20"/>
      <c r="J46" s="18">
        <f>ROUND('Department Note Disclosure'!$B$47,0)</f>
        <v>0</v>
      </c>
      <c r="K46" s="21"/>
      <c r="L46" s="19">
        <f>F46-J46</f>
        <v>0</v>
      </c>
      <c r="M46" s="137"/>
    </row>
    <row r="47" spans="1:13" ht="17.25" x14ac:dyDescent="0.25">
      <c r="A47" s="137"/>
      <c r="B47" s="137"/>
      <c r="C47" s="137"/>
      <c r="D47" s="149" t="str">
        <f>IF(OR(L46&gt;0.99, (L46&lt;(-0.99))), "Please review and correct the variance.","")</f>
        <v/>
      </c>
      <c r="E47" s="137"/>
      <c r="F47" s="137"/>
      <c r="G47" s="137"/>
      <c r="H47" s="137"/>
      <c r="I47" s="137"/>
      <c r="J47" s="137"/>
      <c r="K47" s="137"/>
      <c r="L47" s="137"/>
      <c r="M47" s="137"/>
    </row>
    <row r="48" spans="1:13" ht="6" customHeight="1" x14ac:dyDescent="0.25">
      <c r="A48" s="137"/>
      <c r="B48" s="137"/>
      <c r="C48" s="137"/>
      <c r="D48" s="149"/>
      <c r="E48" s="137"/>
      <c r="F48" s="137"/>
      <c r="G48" s="137"/>
      <c r="H48" s="137"/>
      <c r="I48" s="137"/>
      <c r="J48" s="137"/>
      <c r="K48" s="137"/>
      <c r="L48" s="137"/>
      <c r="M48" s="137"/>
    </row>
    <row r="49" spans="1:13" x14ac:dyDescent="0.25">
      <c r="A49" s="137"/>
      <c r="B49" s="203" t="s">
        <v>1575</v>
      </c>
      <c r="C49" s="203"/>
      <c r="D49" s="203"/>
      <c r="E49" s="203"/>
      <c r="F49" s="203"/>
      <c r="G49" s="203"/>
      <c r="H49" s="203"/>
      <c r="I49" s="203"/>
      <c r="J49" s="203"/>
      <c r="K49" s="203"/>
      <c r="L49" s="203"/>
      <c r="M49" s="203"/>
    </row>
    <row r="50" spans="1:13" x14ac:dyDescent="0.25">
      <c r="A50" s="137"/>
      <c r="B50" s="137"/>
      <c r="C50" s="138"/>
      <c r="D50" s="137"/>
      <c r="E50" s="138"/>
      <c r="F50" s="137"/>
      <c r="G50" s="138"/>
      <c r="H50" s="137"/>
      <c r="I50" s="138"/>
      <c r="J50" s="137"/>
      <c r="K50" s="137"/>
      <c r="L50" s="137"/>
      <c r="M50" s="137"/>
    </row>
    <row r="51" spans="1:13" x14ac:dyDescent="0.25">
      <c r="A51" s="137"/>
      <c r="B51" s="202" t="s">
        <v>1624</v>
      </c>
      <c r="C51" s="202"/>
      <c r="D51" s="202"/>
      <c r="E51" s="202"/>
      <c r="F51" s="202"/>
      <c r="G51" s="202"/>
      <c r="H51" s="202"/>
      <c r="I51" s="138"/>
      <c r="J51" s="139" t="s">
        <v>1557</v>
      </c>
      <c r="K51" s="140"/>
      <c r="L51" s="140"/>
      <c r="M51" s="137"/>
    </row>
    <row r="52" spans="1:13" ht="15" customHeight="1" x14ac:dyDescent="0.25">
      <c r="A52" s="137"/>
      <c r="B52" s="137"/>
      <c r="C52" s="137"/>
      <c r="E52" s="137"/>
      <c r="F52" s="141" t="s">
        <v>1559</v>
      </c>
      <c r="G52" s="137"/>
      <c r="H52" s="137"/>
      <c r="I52" s="143"/>
      <c r="J52" s="145" t="str">
        <f>'Department Note Disclosure'!$A$47&amp;" Principal Payments"</f>
        <v>2023–2024 Principal Payments</v>
      </c>
      <c r="K52" s="140"/>
      <c r="L52" s="146" t="s">
        <v>1564</v>
      </c>
      <c r="M52" s="137"/>
    </row>
    <row r="53" spans="1:13" x14ac:dyDescent="0.25">
      <c r="A53" s="137"/>
      <c r="B53" s="150"/>
      <c r="C53" s="150"/>
      <c r="E53" s="150"/>
      <c r="F53" s="14">
        <f>IF('Fund #### Journal Entries'!$F$7="Proprietary - Enterprise Fund",ROUND('Fund #### Journal Entries'!$K$62,0),0)</f>
        <v>0</v>
      </c>
      <c r="G53" s="150"/>
      <c r="H53" s="150"/>
      <c r="I53" s="20"/>
      <c r="J53" s="18">
        <f>ROUND('Department Note Disclosure'!$B$78,0)</f>
        <v>0</v>
      </c>
      <c r="K53" s="21"/>
      <c r="L53" s="19">
        <f>F53-J53</f>
        <v>0</v>
      </c>
      <c r="M53" s="137"/>
    </row>
    <row r="54" spans="1:13" ht="17.25" x14ac:dyDescent="0.25">
      <c r="A54" s="137"/>
      <c r="B54" s="147"/>
      <c r="C54" s="148"/>
      <c r="D54" s="149" t="str">
        <f>IF(OR(L53&gt;0.99, (L53&lt;(-0.99))), "Please review and correct the variance.","")</f>
        <v/>
      </c>
      <c r="E54" s="148"/>
      <c r="F54" s="147"/>
      <c r="G54" s="148"/>
      <c r="H54" s="147"/>
      <c r="I54" s="148"/>
      <c r="J54" s="147"/>
      <c r="K54" s="147"/>
      <c r="L54" s="147"/>
      <c r="M54" s="137"/>
    </row>
    <row r="55" spans="1:13" ht="17.25" x14ac:dyDescent="0.25">
      <c r="A55" s="137"/>
      <c r="B55" s="137"/>
      <c r="C55" s="137"/>
      <c r="D55" s="149"/>
      <c r="E55" s="137"/>
      <c r="F55" s="137"/>
      <c r="G55" s="137"/>
      <c r="H55" s="137"/>
      <c r="I55" s="137"/>
      <c r="J55" s="137"/>
      <c r="K55" s="137"/>
      <c r="L55" s="137"/>
      <c r="M55" s="137"/>
    </row>
    <row r="56" spans="1:13" x14ac:dyDescent="0.25">
      <c r="A56" s="133" t="s">
        <v>1562</v>
      </c>
      <c r="B56" s="134"/>
      <c r="C56" s="135"/>
      <c r="D56" s="134"/>
      <c r="E56" s="135"/>
      <c r="F56" s="134"/>
      <c r="G56" s="135"/>
      <c r="H56" s="134"/>
      <c r="I56" s="135"/>
      <c r="J56" s="134"/>
      <c r="K56" s="134"/>
      <c r="L56" s="134"/>
      <c r="M56" s="134"/>
    </row>
    <row r="57" spans="1:13" ht="15" customHeight="1" x14ac:dyDescent="0.25">
      <c r="A57" s="137"/>
      <c r="B57" s="204" t="s">
        <v>1574</v>
      </c>
      <c r="C57" s="204"/>
      <c r="D57" s="204"/>
      <c r="E57" s="204"/>
      <c r="F57" s="204"/>
      <c r="G57" s="204"/>
      <c r="H57" s="204"/>
      <c r="I57" s="204"/>
      <c r="J57" s="204"/>
      <c r="K57" s="204"/>
      <c r="L57" s="204"/>
      <c r="M57" s="204"/>
    </row>
    <row r="58" spans="1:13" ht="6" customHeight="1" x14ac:dyDescent="0.25">
      <c r="A58" s="137"/>
      <c r="B58" s="151"/>
      <c r="C58" s="151"/>
      <c r="D58" s="151"/>
      <c r="E58" s="151"/>
      <c r="F58" s="151"/>
      <c r="G58" s="151"/>
      <c r="H58" s="151"/>
      <c r="I58" s="151"/>
      <c r="J58" s="151"/>
      <c r="K58" s="151"/>
      <c r="L58" s="151"/>
      <c r="M58" s="137"/>
    </row>
    <row r="59" spans="1:13" ht="15" customHeight="1" x14ac:dyDescent="0.25">
      <c r="A59" s="137"/>
      <c r="B59" s="200" t="s">
        <v>1624</v>
      </c>
      <c r="C59" s="200"/>
      <c r="D59" s="200"/>
      <c r="E59" s="200"/>
      <c r="F59" s="200"/>
      <c r="G59" s="151"/>
      <c r="H59" s="200" t="s">
        <v>119</v>
      </c>
      <c r="I59" s="200"/>
      <c r="J59" s="200"/>
      <c r="K59" s="151"/>
      <c r="L59" s="151"/>
      <c r="M59" s="137"/>
    </row>
    <row r="60" spans="1:13" x14ac:dyDescent="0.25">
      <c r="A60" s="137"/>
      <c r="B60" s="137"/>
      <c r="C60" s="137"/>
      <c r="D60" s="137"/>
      <c r="E60" s="137"/>
      <c r="F60" s="137"/>
      <c r="G60" s="137"/>
      <c r="H60" s="137"/>
      <c r="I60" s="137"/>
      <c r="J60" s="137"/>
      <c r="K60" s="137"/>
      <c r="L60" s="146" t="s">
        <v>1564</v>
      </c>
      <c r="M60" s="137"/>
    </row>
    <row r="61" spans="1:13" x14ac:dyDescent="0.25">
      <c r="B61" s="152" t="s">
        <v>1553</v>
      </c>
      <c r="D61" s="22">
        <f>$B$16</f>
        <v>0</v>
      </c>
      <c r="H61" s="154" t="str">
        <f>"Balance July 1, "&amp;LEFT('Fund #### Journal Entries'!$F$3,4)</f>
        <v>Balance July 1, 2022</v>
      </c>
      <c r="J61" s="22">
        <f>ROUND('SBITA Liabilities'!$F$10,0)</f>
        <v>0</v>
      </c>
      <c r="L61" s="19">
        <f>D61-J61</f>
        <v>0</v>
      </c>
    </row>
    <row r="62" spans="1:13" x14ac:dyDescent="0.25">
      <c r="B62" s="152" t="s">
        <v>1630</v>
      </c>
      <c r="D62" s="22">
        <f>$D$16</f>
        <v>0</v>
      </c>
      <c r="H62" s="154" t="s">
        <v>10</v>
      </c>
      <c r="J62" s="22">
        <f>ROUND('SBITA Liabilities'!$H$10,0)</f>
        <v>0</v>
      </c>
      <c r="L62" s="19">
        <f>D62-J62</f>
        <v>0</v>
      </c>
    </row>
    <row r="63" spans="1:13" x14ac:dyDescent="0.25">
      <c r="B63" s="152" t="s">
        <v>1555</v>
      </c>
      <c r="D63" s="22">
        <f>$F$16</f>
        <v>0</v>
      </c>
      <c r="H63" s="154" t="s">
        <v>11</v>
      </c>
      <c r="J63" s="22">
        <f>ROUND('SBITA Liabilities'!$J$10,0)</f>
        <v>0</v>
      </c>
      <c r="L63" s="19">
        <f>D63-J63</f>
        <v>0</v>
      </c>
    </row>
    <row r="64" spans="1:13" x14ac:dyDescent="0.25">
      <c r="B64" s="152" t="s">
        <v>1559</v>
      </c>
      <c r="D64" s="22">
        <f>$F$39</f>
        <v>0</v>
      </c>
      <c r="H64" s="154" t="s">
        <v>12</v>
      </c>
      <c r="J64" s="22">
        <f>ROUND('SBITA Liabilities'!$N$10,0)</f>
        <v>0</v>
      </c>
      <c r="L64" s="19">
        <f>D64-J64</f>
        <v>0</v>
      </c>
    </row>
    <row r="65" spans="1:13" ht="15.95" customHeight="1" x14ac:dyDescent="0.25">
      <c r="D65" s="149" t="str">
        <f>IF(OR(L61&gt;0.99, L61&lt;(-0.99),L62&gt;0.99,L62&lt;(-0.99),L63&gt;0.99,L63&lt;(-0.99),L64&gt;0.99,L64&lt;(-0.99)), "Please review and correct the variance.","")</f>
        <v/>
      </c>
    </row>
    <row r="66" spans="1:13" ht="6" customHeight="1" x14ac:dyDescent="0.25">
      <c r="D66" s="155"/>
    </row>
    <row r="67" spans="1:13" s="205" customFormat="1" x14ac:dyDescent="0.25">
      <c r="A67" s="136"/>
      <c r="B67" s="205" t="s">
        <v>1573</v>
      </c>
    </row>
    <row r="68" spans="1:13" ht="6" customHeight="1" x14ac:dyDescent="0.25">
      <c r="B68" s="156"/>
    </row>
    <row r="69" spans="1:13" ht="15" customHeight="1" x14ac:dyDescent="0.25">
      <c r="B69" s="200" t="s">
        <v>1624</v>
      </c>
      <c r="C69" s="200"/>
      <c r="D69" s="200"/>
      <c r="E69" s="200"/>
      <c r="F69" s="200"/>
      <c r="G69" s="151"/>
      <c r="H69" s="200" t="s">
        <v>119</v>
      </c>
      <c r="I69" s="200"/>
      <c r="J69" s="200"/>
    </row>
    <row r="70" spans="1:13" x14ac:dyDescent="0.25">
      <c r="H70" s="137"/>
      <c r="I70" s="137"/>
      <c r="J70" s="137"/>
      <c r="K70" s="137"/>
      <c r="L70" s="146" t="s">
        <v>1564</v>
      </c>
    </row>
    <row r="71" spans="1:13" x14ac:dyDescent="0.25">
      <c r="B71" s="152" t="s">
        <v>1553</v>
      </c>
      <c r="D71" s="22">
        <f>$B$23</f>
        <v>0</v>
      </c>
      <c r="H71" s="154" t="str">
        <f>"Balance July 1, "&amp;LEFT('Fund #### Journal Entries'!$F$3,4)</f>
        <v>Balance July 1, 2022</v>
      </c>
      <c r="J71" s="22">
        <f>ROUND('SBITA Liabilities'!$F$14,0)</f>
        <v>0</v>
      </c>
      <c r="L71" s="19">
        <f>D71-J71</f>
        <v>0</v>
      </c>
    </row>
    <row r="72" spans="1:13" x14ac:dyDescent="0.25">
      <c r="B72" s="152" t="s">
        <v>1630</v>
      </c>
      <c r="D72" s="22">
        <f>D23</f>
        <v>0</v>
      </c>
      <c r="H72" s="154" t="s">
        <v>10</v>
      </c>
      <c r="J72" s="22">
        <f>ROUND('SBITA Liabilities'!$H$14,0)</f>
        <v>0</v>
      </c>
      <c r="L72" s="19">
        <f>D72-J72</f>
        <v>0</v>
      </c>
    </row>
    <row r="73" spans="1:13" x14ac:dyDescent="0.25">
      <c r="B73" s="152" t="s">
        <v>1555</v>
      </c>
      <c r="D73" s="22">
        <f>F23</f>
        <v>0</v>
      </c>
      <c r="H73" s="154" t="s">
        <v>11</v>
      </c>
      <c r="J73" s="22">
        <f>ROUND('SBITA Liabilities'!$J$14,0)</f>
        <v>0</v>
      </c>
      <c r="L73" s="19">
        <f>D73-J73</f>
        <v>0</v>
      </c>
    </row>
    <row r="74" spans="1:13" x14ac:dyDescent="0.25">
      <c r="B74" s="152" t="s">
        <v>1559</v>
      </c>
      <c r="D74" s="22">
        <f>F46</f>
        <v>0</v>
      </c>
      <c r="H74" s="154" t="s">
        <v>12</v>
      </c>
      <c r="J74" s="22">
        <f>ROUND('SBITA Liabilities'!$N$14,0)</f>
        <v>0</v>
      </c>
      <c r="L74" s="19">
        <f>D74-J74</f>
        <v>0</v>
      </c>
    </row>
    <row r="75" spans="1:13" ht="17.25" x14ac:dyDescent="0.25">
      <c r="D75" s="149" t="str">
        <f>IF(OR(L71&gt;0.99, L71&lt;(-0.99),L72&gt;0.99,L72&lt;(-0.99),L73&gt;0.99,L73&lt;(-0.99),L74&gt;0.99,L74&lt;(-0.99)), "Please review and correct the variance.","")</f>
        <v/>
      </c>
    </row>
    <row r="76" spans="1:13" ht="6" customHeight="1" x14ac:dyDescent="0.25">
      <c r="D76" s="149"/>
    </row>
    <row r="77" spans="1:13" x14ac:dyDescent="0.25">
      <c r="B77" s="205" t="s">
        <v>1575</v>
      </c>
      <c r="C77" s="205"/>
      <c r="D77" s="205"/>
      <c r="E77" s="205"/>
      <c r="F77" s="205"/>
      <c r="G77" s="205"/>
      <c r="H77" s="205"/>
      <c r="I77" s="205"/>
      <c r="J77" s="205"/>
      <c r="K77" s="205"/>
      <c r="L77" s="205"/>
      <c r="M77" s="205"/>
    </row>
    <row r="78" spans="1:13" ht="6" customHeight="1" x14ac:dyDescent="0.25">
      <c r="B78" s="156"/>
    </row>
    <row r="79" spans="1:13" ht="15" customHeight="1" x14ac:dyDescent="0.25">
      <c r="B79" s="200" t="s">
        <v>1624</v>
      </c>
      <c r="C79" s="200"/>
      <c r="D79" s="200"/>
      <c r="E79" s="200"/>
      <c r="F79" s="200"/>
      <c r="G79" s="151"/>
      <c r="H79" s="200" t="s">
        <v>119</v>
      </c>
      <c r="I79" s="200"/>
      <c r="J79" s="200"/>
    </row>
    <row r="80" spans="1:13" x14ac:dyDescent="0.25">
      <c r="H80" s="137"/>
      <c r="I80" s="137"/>
      <c r="J80" s="137"/>
      <c r="K80" s="137"/>
      <c r="L80" s="146" t="s">
        <v>1564</v>
      </c>
    </row>
    <row r="81" spans="1:13" x14ac:dyDescent="0.25">
      <c r="B81" s="152" t="s">
        <v>1553</v>
      </c>
      <c r="D81" s="22">
        <f>$B$31</f>
        <v>0</v>
      </c>
      <c r="H81" s="154" t="str">
        <f>"Balance July 1, "&amp;LEFT('Fund #### Journal Entries'!$F$3,4)</f>
        <v>Balance July 1, 2022</v>
      </c>
      <c r="J81" s="22">
        <f>ROUND('SBITA Liabilities'!$F$18,0)</f>
        <v>0</v>
      </c>
      <c r="L81" s="19">
        <f>D81-J81</f>
        <v>0</v>
      </c>
    </row>
    <row r="82" spans="1:13" x14ac:dyDescent="0.25">
      <c r="B82" s="152" t="s">
        <v>1630</v>
      </c>
      <c r="D82" s="22">
        <f>D31</f>
        <v>0</v>
      </c>
      <c r="H82" s="154" t="s">
        <v>10</v>
      </c>
      <c r="J82" s="22">
        <f>ROUND('SBITA Liabilities'!$H$18,0)</f>
        <v>0</v>
      </c>
      <c r="L82" s="19">
        <f>D82-J82</f>
        <v>0</v>
      </c>
    </row>
    <row r="83" spans="1:13" x14ac:dyDescent="0.25">
      <c r="B83" s="152" t="s">
        <v>1555</v>
      </c>
      <c r="D83" s="22">
        <f>F31</f>
        <v>0</v>
      </c>
      <c r="H83" s="154" t="s">
        <v>11</v>
      </c>
      <c r="J83" s="22">
        <f>ROUND('SBITA Liabilities'!$J$18,0)</f>
        <v>0</v>
      </c>
      <c r="L83" s="19">
        <f>D83-J83</f>
        <v>0</v>
      </c>
    </row>
    <row r="84" spans="1:13" x14ac:dyDescent="0.25">
      <c r="B84" s="152" t="s">
        <v>1559</v>
      </c>
      <c r="D84" s="22">
        <f>F53</f>
        <v>0</v>
      </c>
      <c r="H84" s="154" t="s">
        <v>12</v>
      </c>
      <c r="J84" s="22">
        <f>ROUND('SBITA Liabilities'!$N$18,0)</f>
        <v>0</v>
      </c>
      <c r="L84" s="19">
        <f>D84-J84</f>
        <v>0</v>
      </c>
    </row>
    <row r="85" spans="1:13" ht="17.25" x14ac:dyDescent="0.25">
      <c r="D85" s="149" t="str">
        <f>IF(OR(L81&gt;0.99, L81&lt;(-0.99),L82&gt;0.99,L82&lt;(-0.99),L83&gt;0.99,L83&lt;(-0.99),L84&gt;0.99,L84&lt;(-0.99)), "Please review and correct the variance.","")</f>
        <v/>
      </c>
    </row>
    <row r="86" spans="1:13" x14ac:dyDescent="0.25">
      <c r="A86" s="133"/>
      <c r="B86" s="134"/>
      <c r="C86" s="135"/>
      <c r="D86" s="134"/>
      <c r="E86" s="135"/>
      <c r="F86" s="134"/>
      <c r="G86" s="135"/>
      <c r="H86" s="134"/>
      <c r="I86" s="135"/>
      <c r="J86" s="134"/>
      <c r="K86" s="134"/>
      <c r="L86" s="134"/>
      <c r="M86" s="134"/>
    </row>
    <row r="87" spans="1:13" x14ac:dyDescent="0.25"/>
  </sheetData>
  <sheetProtection algorithmName="SHA-512" hashValue="GC9srGsrD+uFqGXTa63ktkgE+SiTZkwEI659IyH6utyY3AfJt5Mu0dcuBVA1CzI7nW+xa7kDGIxlB74YNzb9pQ==" saltValue="67VbQNDDpMomPEU/iZnZmg==" spinCount="100000" sheet="1" objects="1" scenarios="1" formatColumns="0" formatRows="0"/>
  <mergeCells count="23">
    <mergeCell ref="H79:J79"/>
    <mergeCell ref="B57:M57"/>
    <mergeCell ref="B67:XFD67"/>
    <mergeCell ref="B77:M77"/>
    <mergeCell ref="B49:M49"/>
    <mergeCell ref="B51:H51"/>
    <mergeCell ref="B79:F79"/>
    <mergeCell ref="A5:M7"/>
    <mergeCell ref="H69:J69"/>
    <mergeCell ref="A8:M10"/>
    <mergeCell ref="B21:H21"/>
    <mergeCell ref="B37:H37"/>
    <mergeCell ref="B44:H44"/>
    <mergeCell ref="B14:H14"/>
    <mergeCell ref="H59:J59"/>
    <mergeCell ref="B29:H29"/>
    <mergeCell ref="B12:M12"/>
    <mergeCell ref="B19:M19"/>
    <mergeCell ref="B27:M27"/>
    <mergeCell ref="B35:M35"/>
    <mergeCell ref="B42:M42"/>
    <mergeCell ref="B59:F59"/>
    <mergeCell ref="B69:F69"/>
  </mergeCells>
  <conditionalFormatting sqref="L16">
    <cfRule type="cellIs" dxfId="17" priority="25" operator="lessThan">
      <formula>0</formula>
    </cfRule>
    <cfRule type="cellIs" dxfId="16" priority="26" operator="greaterThan">
      <formula>0</formula>
    </cfRule>
  </conditionalFormatting>
  <conditionalFormatting sqref="L23">
    <cfRule type="cellIs" dxfId="15" priority="23" operator="lessThan">
      <formula>0</formula>
    </cfRule>
    <cfRule type="cellIs" dxfId="14" priority="24" operator="greaterThan">
      <formula>0</formula>
    </cfRule>
  </conditionalFormatting>
  <conditionalFormatting sqref="L31">
    <cfRule type="cellIs" dxfId="13" priority="5" operator="lessThan">
      <formula>0</formula>
    </cfRule>
    <cfRule type="cellIs" dxfId="12" priority="6" operator="greaterThan">
      <formula>0</formula>
    </cfRule>
  </conditionalFormatting>
  <conditionalFormatting sqref="L39">
    <cfRule type="cellIs" dxfId="11" priority="21" operator="lessThan">
      <formula>0</formula>
    </cfRule>
    <cfRule type="cellIs" dxfId="10" priority="22" operator="greaterThan">
      <formula>0</formula>
    </cfRule>
  </conditionalFormatting>
  <conditionalFormatting sqref="L46">
    <cfRule type="cellIs" dxfId="9" priority="17" operator="lessThan">
      <formula>0</formula>
    </cfRule>
    <cfRule type="cellIs" dxfId="8" priority="18" operator="greaterThan">
      <formula>0</formula>
    </cfRule>
  </conditionalFormatting>
  <conditionalFormatting sqref="L53">
    <cfRule type="cellIs" dxfId="7" priority="3" operator="lessThan">
      <formula>0</formula>
    </cfRule>
    <cfRule type="cellIs" dxfId="6" priority="4" operator="greaterThan">
      <formula>0</formula>
    </cfRule>
  </conditionalFormatting>
  <conditionalFormatting sqref="L61:L64">
    <cfRule type="cellIs" dxfId="5" priority="15" operator="lessThan">
      <formula>0</formula>
    </cfRule>
    <cfRule type="cellIs" dxfId="4" priority="16" operator="greaterThan">
      <formula>0</formula>
    </cfRule>
  </conditionalFormatting>
  <conditionalFormatting sqref="L71:L74">
    <cfRule type="cellIs" dxfId="3" priority="7" operator="lessThan">
      <formula>0</formula>
    </cfRule>
    <cfRule type="cellIs" dxfId="2" priority="8" operator="greaterThan">
      <formula>0</formula>
    </cfRule>
  </conditionalFormatting>
  <conditionalFormatting sqref="L81:L84">
    <cfRule type="cellIs" dxfId="1" priority="1" operator="lessThan">
      <formula>0</formula>
    </cfRule>
    <cfRule type="cellIs" dxfId="0" priority="2" operator="greaterThan">
      <formula>0</formula>
    </cfRule>
  </conditionalFormatting>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workbookViewId="0">
      <selection activeCell="D18" sqref="D18"/>
    </sheetView>
  </sheetViews>
  <sheetFormatPr defaultRowHeight="15" x14ac:dyDescent="0.2"/>
  <cols>
    <col min="1" max="1" width="12.85546875" style="1" bestFit="1" customWidth="1"/>
    <col min="2" max="2" width="35.7109375" style="1" bestFit="1" customWidth="1"/>
    <col min="3" max="3" width="9.140625" style="1"/>
    <col min="4" max="4" width="42.7109375" style="1" bestFit="1" customWidth="1"/>
    <col min="5" max="5" width="57.42578125" style="1" bestFit="1" customWidth="1"/>
    <col min="6" max="6" width="62.7109375" style="1" bestFit="1" customWidth="1"/>
    <col min="7" max="7" width="58.7109375" style="1" bestFit="1" customWidth="1"/>
    <col min="8" max="16384" width="9.140625" style="1"/>
  </cols>
  <sheetData>
    <row r="1" spans="1:11" ht="15.75" x14ac:dyDescent="0.25">
      <c r="A1" s="1" t="s">
        <v>16</v>
      </c>
      <c r="B1" s="1" t="s">
        <v>1568</v>
      </c>
      <c r="C1" s="1" t="s">
        <v>117</v>
      </c>
      <c r="D1" s="11" t="s">
        <v>135</v>
      </c>
      <c r="E1" s="1" t="s">
        <v>1513</v>
      </c>
      <c r="F1" s="1" t="s">
        <v>1514</v>
      </c>
      <c r="G1" s="1" t="s">
        <v>1513</v>
      </c>
      <c r="I1" s="10"/>
      <c r="J1"/>
      <c r="K1"/>
    </row>
    <row r="2" spans="1:11" ht="15.75" x14ac:dyDescent="0.25">
      <c r="A2" s="1" t="s">
        <v>17</v>
      </c>
      <c r="B2" s="1" t="s">
        <v>1569</v>
      </c>
      <c r="C2" s="1" t="s">
        <v>116</v>
      </c>
      <c r="D2" s="11" t="s">
        <v>143</v>
      </c>
      <c r="E2" s="1" t="s">
        <v>1515</v>
      </c>
      <c r="F2" s="1" t="s">
        <v>1516</v>
      </c>
      <c r="G2" s="1" t="s">
        <v>1517</v>
      </c>
      <c r="I2"/>
      <c r="J2"/>
      <c r="K2"/>
    </row>
    <row r="3" spans="1:11" ht="15.75" x14ac:dyDescent="0.25">
      <c r="A3" s="1" t="s">
        <v>18</v>
      </c>
      <c r="B3" s="1" t="s">
        <v>1570</v>
      </c>
      <c r="D3" s="11" t="s">
        <v>334</v>
      </c>
      <c r="E3" s="1" t="s">
        <v>1518</v>
      </c>
      <c r="F3" s="1" t="s">
        <v>1519</v>
      </c>
      <c r="G3" s="1" t="s">
        <v>1520</v>
      </c>
      <c r="I3"/>
      <c r="J3"/>
      <c r="K3"/>
    </row>
    <row r="4" spans="1:11" ht="15.75" x14ac:dyDescent="0.25">
      <c r="A4" s="1" t="s">
        <v>19</v>
      </c>
      <c r="D4" s="11" t="s">
        <v>237</v>
      </c>
      <c r="E4" s="1" t="s">
        <v>1521</v>
      </c>
      <c r="F4" s="1" t="s">
        <v>1522</v>
      </c>
      <c r="G4" s="1" t="s">
        <v>1523</v>
      </c>
      <c r="I4"/>
      <c r="J4"/>
      <c r="K4"/>
    </row>
    <row r="5" spans="1:11" ht="15.75" x14ac:dyDescent="0.25">
      <c r="A5" s="1" t="s">
        <v>20</v>
      </c>
      <c r="D5" s="11" t="s">
        <v>243</v>
      </c>
      <c r="E5" s="1" t="s">
        <v>1524</v>
      </c>
      <c r="F5" s="1" t="s">
        <v>1525</v>
      </c>
      <c r="G5" s="1" t="s">
        <v>1526</v>
      </c>
      <c r="I5"/>
      <c r="J5"/>
      <c r="K5"/>
    </row>
    <row r="6" spans="1:11" ht="15.75" x14ac:dyDescent="0.25">
      <c r="A6" s="1" t="s">
        <v>21</v>
      </c>
      <c r="D6" s="12" t="s">
        <v>228</v>
      </c>
      <c r="E6" s="1" t="s">
        <v>1527</v>
      </c>
      <c r="F6" s="1" t="s">
        <v>1528</v>
      </c>
      <c r="G6" s="1" t="s">
        <v>1529</v>
      </c>
      <c r="I6"/>
      <c r="J6"/>
      <c r="K6"/>
    </row>
    <row r="7" spans="1:11" ht="15.75" x14ac:dyDescent="0.25">
      <c r="A7" s="1" t="s">
        <v>22</v>
      </c>
      <c r="D7" s="11" t="s">
        <v>233</v>
      </c>
      <c r="E7" s="1" t="s">
        <v>1530</v>
      </c>
      <c r="F7" s="1" t="s">
        <v>1531</v>
      </c>
      <c r="G7" s="1" t="s">
        <v>1532</v>
      </c>
      <c r="I7"/>
      <c r="J7"/>
      <c r="K7"/>
    </row>
    <row r="8" spans="1:11" ht="15.75" x14ac:dyDescent="0.25">
      <c r="A8" s="1" t="s">
        <v>23</v>
      </c>
      <c r="D8" s="11" t="s">
        <v>820</v>
      </c>
      <c r="E8" s="1" t="s">
        <v>1533</v>
      </c>
      <c r="F8" s="1" t="s">
        <v>1534</v>
      </c>
      <c r="G8" s="1" t="s">
        <v>1535</v>
      </c>
      <c r="I8"/>
      <c r="J8"/>
      <c r="K8"/>
    </row>
    <row r="9" spans="1:11" ht="15.75" x14ac:dyDescent="0.25">
      <c r="A9" s="1" t="s">
        <v>24</v>
      </c>
      <c r="D9" s="11" t="s">
        <v>1603</v>
      </c>
      <c r="E9" s="1" t="s">
        <v>1597</v>
      </c>
      <c r="F9" s="1" t="s">
        <v>1536</v>
      </c>
      <c r="G9" s="1" t="s">
        <v>1598</v>
      </c>
      <c r="I9"/>
      <c r="J9"/>
      <c r="K9"/>
    </row>
    <row r="10" spans="1:11" x14ac:dyDescent="0.2">
      <c r="A10" s="1" t="s">
        <v>25</v>
      </c>
      <c r="D10" s="11" t="s">
        <v>1604</v>
      </c>
      <c r="E10" s="1" t="s">
        <v>1548</v>
      </c>
      <c r="F10" s="1" t="s">
        <v>1548</v>
      </c>
      <c r="G10" s="1" t="s">
        <v>1547</v>
      </c>
    </row>
    <row r="11" spans="1:11" x14ac:dyDescent="0.2">
      <c r="A11" s="1" t="s">
        <v>26</v>
      </c>
    </row>
    <row r="12" spans="1:11" x14ac:dyDescent="0.2">
      <c r="A12" s="1" t="s">
        <v>27</v>
      </c>
      <c r="D12" s="11"/>
    </row>
    <row r="13" spans="1:11" x14ac:dyDescent="0.2">
      <c r="A13" s="1" t="s">
        <v>28</v>
      </c>
      <c r="D13" s="11"/>
    </row>
    <row r="14" spans="1:11" x14ac:dyDescent="0.2">
      <c r="A14" s="1" t="s">
        <v>29</v>
      </c>
      <c r="D14" s="11"/>
    </row>
    <row r="15" spans="1:11" x14ac:dyDescent="0.2">
      <c r="A15" s="1" t="s">
        <v>30</v>
      </c>
      <c r="D15" s="11"/>
    </row>
    <row r="16" spans="1:11" x14ac:dyDescent="0.2">
      <c r="A16" s="1" t="s">
        <v>31</v>
      </c>
      <c r="D16" s="13"/>
    </row>
    <row r="17" spans="1:4" x14ac:dyDescent="0.2">
      <c r="A17" s="1" t="s">
        <v>32</v>
      </c>
      <c r="D17" s="11"/>
    </row>
    <row r="18" spans="1:4" x14ac:dyDescent="0.2">
      <c r="A18" s="1" t="s">
        <v>33</v>
      </c>
      <c r="D18" s="11"/>
    </row>
    <row r="19" spans="1:4" x14ac:dyDescent="0.2">
      <c r="A19" s="1" t="s">
        <v>34</v>
      </c>
      <c r="D19" s="11"/>
    </row>
    <row r="20" spans="1:4" x14ac:dyDescent="0.2">
      <c r="A20" s="1" t="s">
        <v>35</v>
      </c>
      <c r="D20" s="11"/>
    </row>
    <row r="21" spans="1:4" x14ac:dyDescent="0.2">
      <c r="A21" s="1" t="s">
        <v>36</v>
      </c>
    </row>
    <row r="22" spans="1:4" x14ac:dyDescent="0.2">
      <c r="A22" s="1" t="s">
        <v>37</v>
      </c>
    </row>
    <row r="23" spans="1:4" x14ac:dyDescent="0.2">
      <c r="A23" s="1" t="s">
        <v>38</v>
      </c>
    </row>
    <row r="24" spans="1:4" x14ac:dyDescent="0.2">
      <c r="A24" s="1" t="s">
        <v>39</v>
      </c>
    </row>
    <row r="25" spans="1:4" x14ac:dyDescent="0.2">
      <c r="A25" s="1" t="s">
        <v>40</v>
      </c>
    </row>
    <row r="26" spans="1:4" x14ac:dyDescent="0.2">
      <c r="A26" s="1" t="s">
        <v>41</v>
      </c>
    </row>
    <row r="27" spans="1:4" x14ac:dyDescent="0.2">
      <c r="A27" s="1" t="s">
        <v>42</v>
      </c>
    </row>
    <row r="28" spans="1:4" x14ac:dyDescent="0.2">
      <c r="A28" s="1" t="s">
        <v>43</v>
      </c>
    </row>
    <row r="29" spans="1:4" x14ac:dyDescent="0.2">
      <c r="A29" s="1" t="s">
        <v>44</v>
      </c>
    </row>
    <row r="30" spans="1:4" x14ac:dyDescent="0.2">
      <c r="A30" s="1" t="s">
        <v>45</v>
      </c>
    </row>
    <row r="31" spans="1:4" x14ac:dyDescent="0.2">
      <c r="A31" s="1" t="s">
        <v>46</v>
      </c>
    </row>
    <row r="32" spans="1:4" x14ac:dyDescent="0.2">
      <c r="A32" s="1" t="s">
        <v>47</v>
      </c>
    </row>
    <row r="33" spans="1:1" x14ac:dyDescent="0.2">
      <c r="A33" s="1" t="s">
        <v>48</v>
      </c>
    </row>
    <row r="34" spans="1:1" x14ac:dyDescent="0.2">
      <c r="A34" s="1" t="s">
        <v>49</v>
      </c>
    </row>
    <row r="35" spans="1:1" x14ac:dyDescent="0.2">
      <c r="A35" s="1" t="s">
        <v>50</v>
      </c>
    </row>
    <row r="36" spans="1:1" x14ac:dyDescent="0.2">
      <c r="A36" s="1" t="s">
        <v>51</v>
      </c>
    </row>
    <row r="37" spans="1:1" x14ac:dyDescent="0.2">
      <c r="A37" s="1" t="s">
        <v>52</v>
      </c>
    </row>
    <row r="38" spans="1:1" x14ac:dyDescent="0.2">
      <c r="A38" s="1" t="s">
        <v>53</v>
      </c>
    </row>
    <row r="39" spans="1:1" x14ac:dyDescent="0.2">
      <c r="A39" s="1" t="s">
        <v>54</v>
      </c>
    </row>
    <row r="40" spans="1:1" x14ac:dyDescent="0.2">
      <c r="A40" s="1" t="s">
        <v>55</v>
      </c>
    </row>
    <row r="41" spans="1:1" x14ac:dyDescent="0.2">
      <c r="A41" s="1" t="s">
        <v>56</v>
      </c>
    </row>
    <row r="42" spans="1:1" x14ac:dyDescent="0.2">
      <c r="A42" s="1" t="s">
        <v>57</v>
      </c>
    </row>
    <row r="43" spans="1:1" x14ac:dyDescent="0.2">
      <c r="A43" s="1" t="s">
        <v>58</v>
      </c>
    </row>
    <row r="44" spans="1:1" x14ac:dyDescent="0.2">
      <c r="A44" s="1" t="s">
        <v>59</v>
      </c>
    </row>
    <row r="45" spans="1:1" x14ac:dyDescent="0.2">
      <c r="A45" s="1" t="s">
        <v>60</v>
      </c>
    </row>
    <row r="46" spans="1:1" x14ac:dyDescent="0.2">
      <c r="A46" s="1" t="s">
        <v>61</v>
      </c>
    </row>
    <row r="47" spans="1:1" x14ac:dyDescent="0.2">
      <c r="A47" s="1" t="s">
        <v>62</v>
      </c>
    </row>
    <row r="48" spans="1:1" x14ac:dyDescent="0.2">
      <c r="A48" s="1" t="s">
        <v>63</v>
      </c>
    </row>
    <row r="49" spans="1:1" x14ac:dyDescent="0.2">
      <c r="A49" s="1" t="s">
        <v>64</v>
      </c>
    </row>
    <row r="50" spans="1:1" x14ac:dyDescent="0.2">
      <c r="A50" s="1" t="s">
        <v>65</v>
      </c>
    </row>
    <row r="51" spans="1:1" x14ac:dyDescent="0.2">
      <c r="A51" s="1" t="s">
        <v>66</v>
      </c>
    </row>
    <row r="52" spans="1:1" x14ac:dyDescent="0.2">
      <c r="A52" s="1" t="s">
        <v>67</v>
      </c>
    </row>
    <row r="53" spans="1:1" x14ac:dyDescent="0.2">
      <c r="A53" s="1" t="s">
        <v>68</v>
      </c>
    </row>
    <row r="54" spans="1:1" x14ac:dyDescent="0.2">
      <c r="A54" s="1" t="s">
        <v>69</v>
      </c>
    </row>
    <row r="55" spans="1:1" x14ac:dyDescent="0.2">
      <c r="A55" s="1" t="s">
        <v>70</v>
      </c>
    </row>
    <row r="56" spans="1:1" x14ac:dyDescent="0.2">
      <c r="A56" s="1" t="s">
        <v>71</v>
      </c>
    </row>
    <row r="57" spans="1:1" x14ac:dyDescent="0.2">
      <c r="A57" s="1" t="s">
        <v>72</v>
      </c>
    </row>
    <row r="58" spans="1:1" x14ac:dyDescent="0.2">
      <c r="A58" s="1" t="s">
        <v>73</v>
      </c>
    </row>
    <row r="59" spans="1:1" x14ac:dyDescent="0.2">
      <c r="A59" s="1" t="s">
        <v>74</v>
      </c>
    </row>
    <row r="60" spans="1:1" x14ac:dyDescent="0.2">
      <c r="A60" s="1" t="s">
        <v>75</v>
      </c>
    </row>
    <row r="61" spans="1:1" x14ac:dyDescent="0.2">
      <c r="A61" s="1" t="s">
        <v>76</v>
      </c>
    </row>
    <row r="62" spans="1:1" x14ac:dyDescent="0.2">
      <c r="A62" s="1" t="s">
        <v>77</v>
      </c>
    </row>
    <row r="63" spans="1:1" x14ac:dyDescent="0.2">
      <c r="A63" s="1" t="s">
        <v>78</v>
      </c>
    </row>
    <row r="64" spans="1:1" x14ac:dyDescent="0.2">
      <c r="A64" s="1" t="s">
        <v>79</v>
      </c>
    </row>
    <row r="65" spans="1:1" x14ac:dyDescent="0.2">
      <c r="A65" s="1" t="s">
        <v>80</v>
      </c>
    </row>
    <row r="66" spans="1:1" x14ac:dyDescent="0.2">
      <c r="A66" s="1" t="s">
        <v>81</v>
      </c>
    </row>
    <row r="67" spans="1:1" x14ac:dyDescent="0.2">
      <c r="A67" s="1" t="s">
        <v>82</v>
      </c>
    </row>
    <row r="68" spans="1:1" x14ac:dyDescent="0.2">
      <c r="A68" s="1" t="s">
        <v>83</v>
      </c>
    </row>
    <row r="69" spans="1:1" x14ac:dyDescent="0.2">
      <c r="A69" s="1" t="s">
        <v>84</v>
      </c>
    </row>
    <row r="70" spans="1:1" x14ac:dyDescent="0.2">
      <c r="A70" s="1" t="s">
        <v>85</v>
      </c>
    </row>
    <row r="71" spans="1:1" x14ac:dyDescent="0.2">
      <c r="A71" s="1" t="s">
        <v>86</v>
      </c>
    </row>
    <row r="72" spans="1:1" x14ac:dyDescent="0.2">
      <c r="A72" s="1" t="s">
        <v>87</v>
      </c>
    </row>
    <row r="73" spans="1:1" x14ac:dyDescent="0.2">
      <c r="A73" s="1" t="s">
        <v>88</v>
      </c>
    </row>
    <row r="74" spans="1:1" x14ac:dyDescent="0.2">
      <c r="A74" s="1" t="s">
        <v>89</v>
      </c>
    </row>
    <row r="75" spans="1:1" x14ac:dyDescent="0.2">
      <c r="A75" s="1" t="s">
        <v>90</v>
      </c>
    </row>
    <row r="76" spans="1:1" x14ac:dyDescent="0.2">
      <c r="A76" s="1" t="s">
        <v>91</v>
      </c>
    </row>
    <row r="77" spans="1:1" x14ac:dyDescent="0.2">
      <c r="A77" s="1" t="s">
        <v>92</v>
      </c>
    </row>
    <row r="78" spans="1:1" x14ac:dyDescent="0.2">
      <c r="A78" s="1" t="s">
        <v>93</v>
      </c>
    </row>
    <row r="79" spans="1:1" x14ac:dyDescent="0.2">
      <c r="A79" s="1" t="s">
        <v>94</v>
      </c>
    </row>
    <row r="80" spans="1:1" x14ac:dyDescent="0.2">
      <c r="A80" s="1" t="s">
        <v>95</v>
      </c>
    </row>
    <row r="81" spans="1:1" x14ac:dyDescent="0.2">
      <c r="A81" s="1" t="s">
        <v>96</v>
      </c>
    </row>
    <row r="82" spans="1:1" x14ac:dyDescent="0.2">
      <c r="A82" s="1" t="s">
        <v>97</v>
      </c>
    </row>
    <row r="83" spans="1:1" x14ac:dyDescent="0.2">
      <c r="A83" s="1" t="s">
        <v>98</v>
      </c>
    </row>
    <row r="84" spans="1:1" x14ac:dyDescent="0.2">
      <c r="A84" s="1" t="s">
        <v>99</v>
      </c>
    </row>
    <row r="85" spans="1:1" x14ac:dyDescent="0.2">
      <c r="A85" s="1" t="s">
        <v>100</v>
      </c>
    </row>
    <row r="86" spans="1:1" x14ac:dyDescent="0.2">
      <c r="A86" s="1" t="s">
        <v>101</v>
      </c>
    </row>
    <row r="87" spans="1:1" x14ac:dyDescent="0.2">
      <c r="A87" s="1" t="s">
        <v>102</v>
      </c>
    </row>
    <row r="88" spans="1:1" x14ac:dyDescent="0.2">
      <c r="A88" s="1" t="s">
        <v>103</v>
      </c>
    </row>
    <row r="89" spans="1:1" x14ac:dyDescent="0.2">
      <c r="A89" s="1" t="s">
        <v>104</v>
      </c>
    </row>
    <row r="90" spans="1:1" x14ac:dyDescent="0.2">
      <c r="A90" s="1" t="s">
        <v>105</v>
      </c>
    </row>
    <row r="91" spans="1:1" x14ac:dyDescent="0.2">
      <c r="A91" s="1" t="s">
        <v>106</v>
      </c>
    </row>
    <row r="92" spans="1:1" x14ac:dyDescent="0.2">
      <c r="A92" s="1" t="s">
        <v>107</v>
      </c>
    </row>
    <row r="93" spans="1:1" x14ac:dyDescent="0.2">
      <c r="A93" s="1" t="s">
        <v>108</v>
      </c>
    </row>
    <row r="94" spans="1:1" x14ac:dyDescent="0.2">
      <c r="A94" s="1" t="s">
        <v>109</v>
      </c>
    </row>
    <row r="95" spans="1:1" x14ac:dyDescent="0.2">
      <c r="A95" s="1" t="s">
        <v>110</v>
      </c>
    </row>
    <row r="96" spans="1:1" x14ac:dyDescent="0.2">
      <c r="A96" s="1" t="s">
        <v>111</v>
      </c>
    </row>
    <row r="97" spans="1:1" x14ac:dyDescent="0.2">
      <c r="A97" s="1" t="s">
        <v>112</v>
      </c>
    </row>
    <row r="98" spans="1:1" x14ac:dyDescent="0.2">
      <c r="A98" s="1" t="s">
        <v>113</v>
      </c>
    </row>
    <row r="99" spans="1:1" x14ac:dyDescent="0.2">
      <c r="A99" s="1" t="s">
        <v>114</v>
      </c>
    </row>
    <row r="100" spans="1:1" x14ac:dyDescent="0.2">
      <c r="A100" s="1" t="s">
        <v>115</v>
      </c>
    </row>
    <row r="101" spans="1:1" x14ac:dyDescent="0.2">
      <c r="A101" s="1" t="s">
        <v>16</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K654"/>
  <sheetViews>
    <sheetView workbookViewId="0">
      <pane xSplit="1" ySplit="1" topLeftCell="B2" activePane="bottomRight" state="frozen"/>
      <selection activeCell="D18" sqref="D18"/>
      <selection pane="topRight" activeCell="D18" sqref="D18"/>
      <selection pane="bottomLeft" activeCell="D18" sqref="D18"/>
      <selection pane="bottomRight" activeCell="D18" sqref="D18"/>
    </sheetView>
  </sheetViews>
  <sheetFormatPr defaultRowHeight="15" x14ac:dyDescent="0.25"/>
  <cols>
    <col min="1" max="1" width="7.28515625" bestFit="1" customWidth="1"/>
    <col min="2" max="2" width="34.85546875" bestFit="1" customWidth="1"/>
    <col min="3" max="3" width="5.28515625" bestFit="1" customWidth="1"/>
    <col min="4" max="4" width="33.42578125" bestFit="1" customWidth="1"/>
    <col min="5" max="5" width="8.7109375" customWidth="1"/>
    <col min="6" max="9" width="5.28515625" bestFit="1" customWidth="1"/>
    <col min="10" max="10" width="12.28515625" bestFit="1" customWidth="1"/>
    <col min="11" max="11" width="10.5703125" bestFit="1" customWidth="1"/>
  </cols>
  <sheetData>
    <row r="1" spans="1:11" x14ac:dyDescent="0.25">
      <c r="A1" s="8" t="s">
        <v>121</v>
      </c>
      <c r="B1" s="8" t="s">
        <v>122</v>
      </c>
      <c r="C1" s="8" t="s">
        <v>123</v>
      </c>
      <c r="D1" s="8" t="s">
        <v>124</v>
      </c>
      <c r="E1" s="8" t="s">
        <v>125</v>
      </c>
      <c r="F1" s="8" t="s">
        <v>126</v>
      </c>
      <c r="G1" s="8" t="s">
        <v>127</v>
      </c>
      <c r="H1" s="8" t="s">
        <v>128</v>
      </c>
      <c r="I1" s="8" t="s">
        <v>129</v>
      </c>
      <c r="J1" s="8" t="s">
        <v>130</v>
      </c>
      <c r="K1" s="8" t="s">
        <v>131</v>
      </c>
    </row>
    <row r="2" spans="1:11" x14ac:dyDescent="0.25">
      <c r="A2" s="9" t="s">
        <v>132</v>
      </c>
      <c r="B2" s="9" t="s">
        <v>133</v>
      </c>
      <c r="C2" s="9" t="s">
        <v>134</v>
      </c>
      <c r="D2" s="9" t="s">
        <v>133</v>
      </c>
      <c r="E2" s="9" t="s">
        <v>135</v>
      </c>
      <c r="F2" s="9" t="s">
        <v>136</v>
      </c>
      <c r="G2" s="9" t="s">
        <v>137</v>
      </c>
      <c r="H2" s="9" t="s">
        <v>132</v>
      </c>
      <c r="I2" s="9" t="s">
        <v>132</v>
      </c>
      <c r="J2" s="9" t="s">
        <v>138</v>
      </c>
      <c r="K2" s="9" t="s">
        <v>139</v>
      </c>
    </row>
    <row r="3" spans="1:11" x14ac:dyDescent="0.25">
      <c r="A3" s="9" t="s">
        <v>140</v>
      </c>
      <c r="B3" s="9" t="s">
        <v>141</v>
      </c>
      <c r="C3" s="9" t="s">
        <v>142</v>
      </c>
      <c r="D3" s="9" t="s">
        <v>143</v>
      </c>
      <c r="E3" s="9" t="s">
        <v>135</v>
      </c>
      <c r="F3" s="9" t="s">
        <v>132</v>
      </c>
      <c r="G3" s="9" t="s">
        <v>132</v>
      </c>
      <c r="H3" s="9" t="s">
        <v>132</v>
      </c>
      <c r="I3" s="9" t="s">
        <v>132</v>
      </c>
      <c r="J3" s="9" t="s">
        <v>144</v>
      </c>
      <c r="K3" s="9" t="s">
        <v>139</v>
      </c>
    </row>
    <row r="4" spans="1:11" x14ac:dyDescent="0.25">
      <c r="A4" s="9" t="s">
        <v>145</v>
      </c>
      <c r="B4" s="9" t="s">
        <v>146</v>
      </c>
      <c r="C4" s="9" t="s">
        <v>142</v>
      </c>
      <c r="D4" s="9" t="s">
        <v>143</v>
      </c>
      <c r="E4" s="9" t="s">
        <v>135</v>
      </c>
      <c r="F4" s="9" t="s">
        <v>132</v>
      </c>
      <c r="G4" s="9" t="s">
        <v>132</v>
      </c>
      <c r="H4" s="9" t="s">
        <v>132</v>
      </c>
      <c r="I4" s="9" t="s">
        <v>132</v>
      </c>
      <c r="J4" s="9" t="s">
        <v>147</v>
      </c>
      <c r="K4" s="9" t="s">
        <v>139</v>
      </c>
    </row>
    <row r="5" spans="1:11" x14ac:dyDescent="0.25">
      <c r="A5" s="9" t="s">
        <v>148</v>
      </c>
      <c r="B5" s="9" t="s">
        <v>149</v>
      </c>
      <c r="C5" s="9" t="s">
        <v>142</v>
      </c>
      <c r="D5" s="9" t="s">
        <v>143</v>
      </c>
      <c r="E5" s="9" t="s">
        <v>135</v>
      </c>
      <c r="F5" s="9" t="s">
        <v>132</v>
      </c>
      <c r="G5" s="9" t="s">
        <v>132</v>
      </c>
      <c r="H5" s="9" t="s">
        <v>132</v>
      </c>
      <c r="I5" s="9" t="s">
        <v>132</v>
      </c>
      <c r="J5" s="9" t="s">
        <v>147</v>
      </c>
      <c r="K5" s="9" t="s">
        <v>139</v>
      </c>
    </row>
    <row r="6" spans="1:11" x14ac:dyDescent="0.25">
      <c r="A6" s="9" t="s">
        <v>150</v>
      </c>
      <c r="B6" s="9" t="s">
        <v>151</v>
      </c>
      <c r="C6" s="9" t="s">
        <v>142</v>
      </c>
      <c r="D6" s="9" t="s">
        <v>143</v>
      </c>
      <c r="E6" s="9" t="s">
        <v>135</v>
      </c>
      <c r="F6" s="9" t="s">
        <v>132</v>
      </c>
      <c r="G6" s="9" t="s">
        <v>132</v>
      </c>
      <c r="H6" s="9" t="s">
        <v>132</v>
      </c>
      <c r="I6" s="9" t="s">
        <v>132</v>
      </c>
      <c r="J6" s="9" t="s">
        <v>147</v>
      </c>
      <c r="K6" s="9" t="s">
        <v>139</v>
      </c>
    </row>
    <row r="7" spans="1:11" x14ac:dyDescent="0.25">
      <c r="A7" s="9" t="s">
        <v>152</v>
      </c>
      <c r="B7" s="9" t="s">
        <v>153</v>
      </c>
      <c r="C7" s="9" t="s">
        <v>142</v>
      </c>
      <c r="D7" s="9" t="s">
        <v>143</v>
      </c>
      <c r="E7" s="9" t="s">
        <v>135</v>
      </c>
      <c r="F7" s="9" t="s">
        <v>132</v>
      </c>
      <c r="G7" s="9" t="s">
        <v>132</v>
      </c>
      <c r="H7" s="9" t="s">
        <v>132</v>
      </c>
      <c r="I7" s="9" t="s">
        <v>132</v>
      </c>
      <c r="J7" s="9" t="s">
        <v>154</v>
      </c>
      <c r="K7" s="9" t="s">
        <v>139</v>
      </c>
    </row>
    <row r="8" spans="1:11" x14ac:dyDescent="0.25">
      <c r="A8" s="9" t="s">
        <v>155</v>
      </c>
      <c r="B8" s="9" t="s">
        <v>156</v>
      </c>
      <c r="C8" s="9" t="s">
        <v>142</v>
      </c>
      <c r="D8" s="9" t="s">
        <v>143</v>
      </c>
      <c r="E8" s="9" t="s">
        <v>135</v>
      </c>
      <c r="F8" s="9" t="s">
        <v>132</v>
      </c>
      <c r="G8" s="9" t="s">
        <v>132</v>
      </c>
      <c r="H8" s="9" t="s">
        <v>132</v>
      </c>
      <c r="I8" s="9" t="s">
        <v>132</v>
      </c>
      <c r="J8" s="9" t="s">
        <v>154</v>
      </c>
      <c r="K8" s="9" t="s">
        <v>139</v>
      </c>
    </row>
    <row r="9" spans="1:11" x14ac:dyDescent="0.25">
      <c r="A9" s="9" t="s">
        <v>157</v>
      </c>
      <c r="B9" s="9" t="s">
        <v>158</v>
      </c>
      <c r="C9" s="9" t="s">
        <v>142</v>
      </c>
      <c r="D9" s="9" t="s">
        <v>143</v>
      </c>
      <c r="E9" s="9" t="s">
        <v>135</v>
      </c>
      <c r="F9" s="9" t="s">
        <v>132</v>
      </c>
      <c r="G9" s="9" t="s">
        <v>132</v>
      </c>
      <c r="H9" s="9" t="s">
        <v>132</v>
      </c>
      <c r="I9" s="9" t="s">
        <v>132</v>
      </c>
      <c r="J9" s="9" t="s">
        <v>154</v>
      </c>
      <c r="K9" s="9" t="s">
        <v>139</v>
      </c>
    </row>
    <row r="10" spans="1:11" x14ac:dyDescent="0.25">
      <c r="A10" s="9" t="s">
        <v>159</v>
      </c>
      <c r="B10" s="9" t="s">
        <v>160</v>
      </c>
      <c r="C10" s="9" t="s">
        <v>142</v>
      </c>
      <c r="D10" s="9" t="s">
        <v>143</v>
      </c>
      <c r="E10" s="9" t="s">
        <v>135</v>
      </c>
      <c r="F10" s="9" t="s">
        <v>132</v>
      </c>
      <c r="G10" s="9" t="s">
        <v>132</v>
      </c>
      <c r="H10" s="9" t="s">
        <v>132</v>
      </c>
      <c r="I10" s="9" t="s">
        <v>132</v>
      </c>
      <c r="J10" s="9" t="s">
        <v>144</v>
      </c>
      <c r="K10" s="9" t="s">
        <v>139</v>
      </c>
    </row>
    <row r="11" spans="1:11" x14ac:dyDescent="0.25">
      <c r="A11" s="9" t="s">
        <v>161</v>
      </c>
      <c r="B11" s="9" t="s">
        <v>162</v>
      </c>
      <c r="C11" s="9" t="s">
        <v>142</v>
      </c>
      <c r="D11" s="9" t="s">
        <v>143</v>
      </c>
      <c r="E11" s="9" t="s">
        <v>135</v>
      </c>
      <c r="F11" s="9" t="s">
        <v>132</v>
      </c>
      <c r="G11" s="9" t="s">
        <v>132</v>
      </c>
      <c r="H11" s="9" t="s">
        <v>132</v>
      </c>
      <c r="I11" s="9" t="s">
        <v>132</v>
      </c>
      <c r="J11" s="9" t="s">
        <v>147</v>
      </c>
      <c r="K11" s="9" t="s">
        <v>139</v>
      </c>
    </row>
    <row r="12" spans="1:11" x14ac:dyDescent="0.25">
      <c r="A12" s="9" t="s">
        <v>163</v>
      </c>
      <c r="B12" s="9" t="s">
        <v>164</v>
      </c>
      <c r="C12" s="9" t="s">
        <v>142</v>
      </c>
      <c r="D12" s="9" t="s">
        <v>143</v>
      </c>
      <c r="E12" s="9" t="s">
        <v>135</v>
      </c>
      <c r="F12" s="9" t="s">
        <v>132</v>
      </c>
      <c r="G12" s="9" t="s">
        <v>132</v>
      </c>
      <c r="H12" s="9" t="s">
        <v>132</v>
      </c>
      <c r="I12" s="9" t="s">
        <v>132</v>
      </c>
      <c r="J12" s="9" t="s">
        <v>138</v>
      </c>
      <c r="K12" s="9" t="s">
        <v>139</v>
      </c>
    </row>
    <row r="13" spans="1:11" x14ac:dyDescent="0.25">
      <c r="A13" s="9" t="s">
        <v>165</v>
      </c>
      <c r="B13" s="9" t="s">
        <v>166</v>
      </c>
      <c r="C13" s="9" t="s">
        <v>142</v>
      </c>
      <c r="D13" s="9" t="s">
        <v>143</v>
      </c>
      <c r="E13" s="9" t="s">
        <v>135</v>
      </c>
      <c r="F13" s="9" t="s">
        <v>132</v>
      </c>
      <c r="G13" s="9" t="s">
        <v>132</v>
      </c>
      <c r="H13" s="9" t="s">
        <v>132</v>
      </c>
      <c r="I13" s="9" t="s">
        <v>132</v>
      </c>
      <c r="J13" s="9" t="s">
        <v>147</v>
      </c>
      <c r="K13" s="9" t="s">
        <v>167</v>
      </c>
    </row>
    <row r="14" spans="1:11" x14ac:dyDescent="0.25">
      <c r="A14" s="9" t="s">
        <v>168</v>
      </c>
      <c r="B14" s="9" t="s">
        <v>169</v>
      </c>
      <c r="C14" s="9" t="s">
        <v>142</v>
      </c>
      <c r="D14" s="9" t="s">
        <v>143</v>
      </c>
      <c r="E14" s="9" t="s">
        <v>135</v>
      </c>
      <c r="F14" s="9" t="s">
        <v>132</v>
      </c>
      <c r="G14" s="9" t="s">
        <v>132</v>
      </c>
      <c r="H14" s="9" t="s">
        <v>132</v>
      </c>
      <c r="I14" s="9" t="s">
        <v>132</v>
      </c>
      <c r="J14" s="9" t="s">
        <v>147</v>
      </c>
      <c r="K14" s="9" t="s">
        <v>167</v>
      </c>
    </row>
    <row r="15" spans="1:11" x14ac:dyDescent="0.25">
      <c r="A15" s="9" t="s">
        <v>170</v>
      </c>
      <c r="B15" s="9" t="s">
        <v>171</v>
      </c>
      <c r="C15" s="9" t="s">
        <v>142</v>
      </c>
      <c r="D15" s="9" t="s">
        <v>143</v>
      </c>
      <c r="E15" s="9" t="s">
        <v>135</v>
      </c>
      <c r="F15" s="9" t="s">
        <v>132</v>
      </c>
      <c r="G15" s="9" t="s">
        <v>132</v>
      </c>
      <c r="H15" s="9" t="s">
        <v>132</v>
      </c>
      <c r="I15" s="9" t="s">
        <v>132</v>
      </c>
      <c r="J15" s="9" t="s">
        <v>147</v>
      </c>
      <c r="K15" s="9" t="s">
        <v>139</v>
      </c>
    </row>
    <row r="16" spans="1:11" x14ac:dyDescent="0.25">
      <c r="A16" s="9" t="s">
        <v>172</v>
      </c>
      <c r="B16" s="9" t="s">
        <v>173</v>
      </c>
      <c r="C16" s="9" t="s">
        <v>142</v>
      </c>
      <c r="D16" s="9" t="s">
        <v>143</v>
      </c>
      <c r="E16" s="9" t="s">
        <v>135</v>
      </c>
      <c r="F16" s="9" t="s">
        <v>132</v>
      </c>
      <c r="G16" s="9" t="s">
        <v>132</v>
      </c>
      <c r="H16" s="9" t="s">
        <v>132</v>
      </c>
      <c r="I16" s="9" t="s">
        <v>132</v>
      </c>
      <c r="J16" s="9" t="s">
        <v>174</v>
      </c>
      <c r="K16" s="9" t="s">
        <v>139</v>
      </c>
    </row>
    <row r="17" spans="1:11" x14ac:dyDescent="0.25">
      <c r="A17" s="9" t="s">
        <v>175</v>
      </c>
      <c r="B17" s="9" t="s">
        <v>176</v>
      </c>
      <c r="C17" s="9" t="s">
        <v>142</v>
      </c>
      <c r="D17" s="9" t="s">
        <v>143</v>
      </c>
      <c r="E17" s="9" t="s">
        <v>135</v>
      </c>
      <c r="F17" s="9" t="s">
        <v>132</v>
      </c>
      <c r="G17" s="9" t="s">
        <v>132</v>
      </c>
      <c r="H17" s="9" t="s">
        <v>132</v>
      </c>
      <c r="I17" s="9" t="s">
        <v>132</v>
      </c>
      <c r="J17" s="9" t="s">
        <v>138</v>
      </c>
      <c r="K17" s="9" t="s">
        <v>139</v>
      </c>
    </row>
    <row r="18" spans="1:11" x14ac:dyDescent="0.25">
      <c r="A18" s="9" t="s">
        <v>177</v>
      </c>
      <c r="B18" s="9" t="s">
        <v>178</v>
      </c>
      <c r="C18" s="9" t="s">
        <v>142</v>
      </c>
      <c r="D18" s="9" t="s">
        <v>143</v>
      </c>
      <c r="E18" s="9" t="s">
        <v>135</v>
      </c>
      <c r="F18" s="9" t="s">
        <v>132</v>
      </c>
      <c r="G18" s="9" t="s">
        <v>132</v>
      </c>
      <c r="H18" s="9" t="s">
        <v>132</v>
      </c>
      <c r="I18" s="9" t="s">
        <v>132</v>
      </c>
      <c r="J18" s="9" t="s">
        <v>138</v>
      </c>
      <c r="K18" s="9" t="s">
        <v>139</v>
      </c>
    </row>
    <row r="19" spans="1:11" x14ac:dyDescent="0.25">
      <c r="A19" s="9" t="s">
        <v>179</v>
      </c>
      <c r="B19" s="9" t="s">
        <v>180</v>
      </c>
      <c r="C19" s="9" t="s">
        <v>142</v>
      </c>
      <c r="D19" s="9" t="s">
        <v>143</v>
      </c>
      <c r="E19" s="9" t="s">
        <v>135</v>
      </c>
      <c r="F19" s="9" t="s">
        <v>132</v>
      </c>
      <c r="G19" s="9" t="s">
        <v>132</v>
      </c>
      <c r="H19" s="9" t="s">
        <v>132</v>
      </c>
      <c r="I19" s="9" t="s">
        <v>132</v>
      </c>
      <c r="J19" s="9" t="s">
        <v>138</v>
      </c>
      <c r="K19" s="9" t="s">
        <v>139</v>
      </c>
    </row>
    <row r="20" spans="1:11" x14ac:dyDescent="0.25">
      <c r="A20" s="9" t="s">
        <v>181</v>
      </c>
      <c r="B20" s="9" t="s">
        <v>182</v>
      </c>
      <c r="C20" s="9" t="s">
        <v>142</v>
      </c>
      <c r="D20" s="9" t="s">
        <v>143</v>
      </c>
      <c r="E20" s="9" t="s">
        <v>135</v>
      </c>
      <c r="F20" s="9" t="s">
        <v>132</v>
      </c>
      <c r="G20" s="9" t="s">
        <v>132</v>
      </c>
      <c r="H20" s="9" t="s">
        <v>132</v>
      </c>
      <c r="I20" s="9" t="s">
        <v>132</v>
      </c>
      <c r="J20" s="9" t="s">
        <v>144</v>
      </c>
      <c r="K20" s="9" t="s">
        <v>139</v>
      </c>
    </row>
    <row r="21" spans="1:11" x14ac:dyDescent="0.25">
      <c r="A21" s="9" t="s">
        <v>183</v>
      </c>
      <c r="B21" s="9" t="s">
        <v>184</v>
      </c>
      <c r="C21" s="9" t="s">
        <v>142</v>
      </c>
      <c r="D21" s="9" t="s">
        <v>143</v>
      </c>
      <c r="E21" s="9" t="s">
        <v>135</v>
      </c>
      <c r="F21" s="9" t="s">
        <v>132</v>
      </c>
      <c r="G21" s="9" t="s">
        <v>132</v>
      </c>
      <c r="H21" s="9" t="s">
        <v>132</v>
      </c>
      <c r="I21" s="9" t="s">
        <v>132</v>
      </c>
      <c r="J21" s="9" t="s">
        <v>185</v>
      </c>
      <c r="K21" s="9" t="s">
        <v>139</v>
      </c>
    </row>
    <row r="22" spans="1:11" x14ac:dyDescent="0.25">
      <c r="A22" s="9" t="s">
        <v>186</v>
      </c>
      <c r="B22" s="9" t="s">
        <v>187</v>
      </c>
      <c r="C22" s="9" t="s">
        <v>142</v>
      </c>
      <c r="D22" s="9" t="s">
        <v>143</v>
      </c>
      <c r="E22" s="9" t="s">
        <v>135</v>
      </c>
      <c r="F22" s="9" t="s">
        <v>132</v>
      </c>
      <c r="G22" s="9" t="s">
        <v>132</v>
      </c>
      <c r="H22" s="9" t="s">
        <v>132</v>
      </c>
      <c r="I22" s="9" t="s">
        <v>132</v>
      </c>
      <c r="J22" s="9" t="s">
        <v>188</v>
      </c>
      <c r="K22" s="9" t="s">
        <v>139</v>
      </c>
    </row>
    <row r="23" spans="1:11" x14ac:dyDescent="0.25">
      <c r="A23" s="9" t="s">
        <v>189</v>
      </c>
      <c r="B23" s="9" t="s">
        <v>190</v>
      </c>
      <c r="C23" s="9" t="s">
        <v>142</v>
      </c>
      <c r="D23" s="9" t="s">
        <v>143</v>
      </c>
      <c r="E23" s="9" t="s">
        <v>135</v>
      </c>
      <c r="F23" s="9" t="s">
        <v>132</v>
      </c>
      <c r="G23" s="9" t="s">
        <v>132</v>
      </c>
      <c r="H23" s="9" t="s">
        <v>132</v>
      </c>
      <c r="I23" s="9" t="s">
        <v>132</v>
      </c>
      <c r="J23" s="9" t="s">
        <v>138</v>
      </c>
      <c r="K23" s="9" t="s">
        <v>139</v>
      </c>
    </row>
    <row r="24" spans="1:11" x14ac:dyDescent="0.25">
      <c r="A24" s="9" t="s">
        <v>191</v>
      </c>
      <c r="B24" s="9" t="s">
        <v>192</v>
      </c>
      <c r="C24" s="9" t="s">
        <v>142</v>
      </c>
      <c r="D24" s="9" t="s">
        <v>143</v>
      </c>
      <c r="E24" s="9" t="s">
        <v>135</v>
      </c>
      <c r="F24" s="9" t="s">
        <v>132</v>
      </c>
      <c r="G24" s="9" t="s">
        <v>132</v>
      </c>
      <c r="H24" s="9" t="s">
        <v>132</v>
      </c>
      <c r="I24" s="9" t="s">
        <v>132</v>
      </c>
      <c r="J24" s="9" t="s">
        <v>144</v>
      </c>
      <c r="K24" s="9" t="s">
        <v>139</v>
      </c>
    </row>
    <row r="25" spans="1:11" x14ac:dyDescent="0.25">
      <c r="A25" s="9" t="s">
        <v>193</v>
      </c>
      <c r="B25" s="9" t="s">
        <v>194</v>
      </c>
      <c r="C25" s="9" t="s">
        <v>142</v>
      </c>
      <c r="D25" s="9" t="s">
        <v>143</v>
      </c>
      <c r="E25" s="9" t="s">
        <v>135</v>
      </c>
      <c r="F25" s="9" t="s">
        <v>132</v>
      </c>
      <c r="G25" s="9" t="s">
        <v>132</v>
      </c>
      <c r="H25" s="9" t="s">
        <v>132</v>
      </c>
      <c r="I25" s="9" t="s">
        <v>132</v>
      </c>
      <c r="J25" s="9" t="s">
        <v>138</v>
      </c>
      <c r="K25" s="9" t="s">
        <v>139</v>
      </c>
    </row>
    <row r="26" spans="1:11" x14ac:dyDescent="0.25">
      <c r="A26" s="9" t="s">
        <v>195</v>
      </c>
      <c r="B26" s="9" t="s">
        <v>196</v>
      </c>
      <c r="C26" s="9" t="s">
        <v>142</v>
      </c>
      <c r="D26" s="9" t="s">
        <v>143</v>
      </c>
      <c r="E26" s="9" t="s">
        <v>135</v>
      </c>
      <c r="F26" s="9" t="s">
        <v>132</v>
      </c>
      <c r="G26" s="9" t="s">
        <v>132</v>
      </c>
      <c r="H26" s="9" t="s">
        <v>132</v>
      </c>
      <c r="I26" s="9" t="s">
        <v>132</v>
      </c>
      <c r="J26" s="9" t="s">
        <v>144</v>
      </c>
      <c r="K26" s="9" t="s">
        <v>139</v>
      </c>
    </row>
    <row r="27" spans="1:11" x14ac:dyDescent="0.25">
      <c r="A27" s="9" t="s">
        <v>197</v>
      </c>
      <c r="B27" s="9" t="s">
        <v>198</v>
      </c>
      <c r="C27" s="9" t="s">
        <v>142</v>
      </c>
      <c r="D27" s="9" t="s">
        <v>143</v>
      </c>
      <c r="E27" s="9" t="s">
        <v>135</v>
      </c>
      <c r="F27" s="9" t="s">
        <v>132</v>
      </c>
      <c r="G27" s="9" t="s">
        <v>132</v>
      </c>
      <c r="H27" s="9" t="s">
        <v>132</v>
      </c>
      <c r="I27" s="9" t="s">
        <v>132</v>
      </c>
      <c r="J27" s="9" t="s">
        <v>138</v>
      </c>
      <c r="K27" s="9" t="s">
        <v>139</v>
      </c>
    </row>
    <row r="28" spans="1:11" x14ac:dyDescent="0.25">
      <c r="A28" s="9" t="s">
        <v>199</v>
      </c>
      <c r="B28" s="9" t="s">
        <v>200</v>
      </c>
      <c r="C28" s="9" t="s">
        <v>142</v>
      </c>
      <c r="D28" s="9" t="s">
        <v>143</v>
      </c>
      <c r="E28" s="9" t="s">
        <v>135</v>
      </c>
      <c r="F28" s="9" t="s">
        <v>132</v>
      </c>
      <c r="G28" s="9" t="s">
        <v>132</v>
      </c>
      <c r="H28" s="9" t="s">
        <v>132</v>
      </c>
      <c r="I28" s="9" t="s">
        <v>132</v>
      </c>
      <c r="J28" s="9" t="s">
        <v>138</v>
      </c>
      <c r="K28" s="9" t="s">
        <v>139</v>
      </c>
    </row>
    <row r="29" spans="1:11" x14ac:dyDescent="0.25">
      <c r="A29" s="9" t="s">
        <v>201</v>
      </c>
      <c r="B29" s="9" t="s">
        <v>202</v>
      </c>
      <c r="C29" s="9" t="s">
        <v>142</v>
      </c>
      <c r="D29" s="9" t="s">
        <v>143</v>
      </c>
      <c r="E29" s="9" t="s">
        <v>135</v>
      </c>
      <c r="F29" s="9" t="s">
        <v>132</v>
      </c>
      <c r="G29" s="9" t="s">
        <v>132</v>
      </c>
      <c r="H29" s="9" t="s">
        <v>132</v>
      </c>
      <c r="I29" s="9" t="s">
        <v>132</v>
      </c>
      <c r="J29" s="9" t="s">
        <v>144</v>
      </c>
      <c r="K29" s="9" t="s">
        <v>139</v>
      </c>
    </row>
    <row r="30" spans="1:11" x14ac:dyDescent="0.25">
      <c r="A30" s="9" t="s">
        <v>203</v>
      </c>
      <c r="B30" s="9" t="s">
        <v>204</v>
      </c>
      <c r="C30" s="9" t="s">
        <v>142</v>
      </c>
      <c r="D30" s="9" t="s">
        <v>143</v>
      </c>
      <c r="E30" s="9" t="s">
        <v>135</v>
      </c>
      <c r="F30" s="9" t="s">
        <v>132</v>
      </c>
      <c r="G30" s="9" t="s">
        <v>132</v>
      </c>
      <c r="H30" s="9" t="s">
        <v>132</v>
      </c>
      <c r="I30" s="9" t="s">
        <v>132</v>
      </c>
      <c r="J30" s="9" t="s">
        <v>144</v>
      </c>
      <c r="K30" s="9" t="s">
        <v>139</v>
      </c>
    </row>
    <row r="31" spans="1:11" x14ac:dyDescent="0.25">
      <c r="A31" s="9" t="s">
        <v>205</v>
      </c>
      <c r="B31" s="9" t="s">
        <v>206</v>
      </c>
      <c r="C31" s="9" t="s">
        <v>142</v>
      </c>
      <c r="D31" s="9" t="s">
        <v>143</v>
      </c>
      <c r="E31" s="9" t="s">
        <v>135</v>
      </c>
      <c r="F31" s="9" t="s">
        <v>132</v>
      </c>
      <c r="G31" s="9" t="s">
        <v>132</v>
      </c>
      <c r="H31" s="9" t="s">
        <v>132</v>
      </c>
      <c r="I31" s="9" t="s">
        <v>132</v>
      </c>
      <c r="J31" s="9" t="s">
        <v>144</v>
      </c>
      <c r="K31" s="9" t="s">
        <v>139</v>
      </c>
    </row>
    <row r="32" spans="1:11" x14ac:dyDescent="0.25">
      <c r="A32" s="9" t="s">
        <v>207</v>
      </c>
      <c r="B32" s="9" t="s">
        <v>208</v>
      </c>
      <c r="C32" s="9" t="s">
        <v>142</v>
      </c>
      <c r="D32" s="9" t="s">
        <v>143</v>
      </c>
      <c r="E32" s="9" t="s">
        <v>135</v>
      </c>
      <c r="F32" s="9" t="s">
        <v>132</v>
      </c>
      <c r="G32" s="9" t="s">
        <v>132</v>
      </c>
      <c r="H32" s="9" t="s">
        <v>132</v>
      </c>
      <c r="I32" s="9" t="s">
        <v>132</v>
      </c>
      <c r="J32" s="9" t="s">
        <v>144</v>
      </c>
      <c r="K32" s="9" t="s">
        <v>139</v>
      </c>
    </row>
    <row r="33" spans="1:11" x14ac:dyDescent="0.25">
      <c r="A33" s="9" t="s">
        <v>209</v>
      </c>
      <c r="B33" s="9" t="s">
        <v>210</v>
      </c>
      <c r="C33" s="9" t="s">
        <v>142</v>
      </c>
      <c r="D33" s="9" t="s">
        <v>143</v>
      </c>
      <c r="E33" s="9" t="s">
        <v>135</v>
      </c>
      <c r="F33" s="9" t="s">
        <v>132</v>
      </c>
      <c r="G33" s="9" t="s">
        <v>132</v>
      </c>
      <c r="H33" s="9" t="s">
        <v>132</v>
      </c>
      <c r="I33" s="9" t="s">
        <v>132</v>
      </c>
      <c r="J33" s="9" t="s">
        <v>144</v>
      </c>
      <c r="K33" s="9" t="s">
        <v>139</v>
      </c>
    </row>
    <row r="34" spans="1:11" x14ac:dyDescent="0.25">
      <c r="A34" s="9" t="s">
        <v>211</v>
      </c>
      <c r="B34" s="9" t="s">
        <v>212</v>
      </c>
      <c r="C34" s="9" t="s">
        <v>142</v>
      </c>
      <c r="D34" s="9" t="s">
        <v>143</v>
      </c>
      <c r="E34" s="9" t="s">
        <v>135</v>
      </c>
      <c r="F34" s="9" t="s">
        <v>132</v>
      </c>
      <c r="G34" s="9" t="s">
        <v>132</v>
      </c>
      <c r="H34" s="9" t="s">
        <v>132</v>
      </c>
      <c r="I34" s="9" t="s">
        <v>132</v>
      </c>
      <c r="J34" s="9" t="s">
        <v>147</v>
      </c>
      <c r="K34" s="9" t="s">
        <v>139</v>
      </c>
    </row>
    <row r="35" spans="1:11" x14ac:dyDescent="0.25">
      <c r="A35" s="9" t="s">
        <v>213</v>
      </c>
      <c r="B35" s="9" t="s">
        <v>214</v>
      </c>
      <c r="C35" s="9" t="s">
        <v>142</v>
      </c>
      <c r="D35" s="9" t="s">
        <v>143</v>
      </c>
      <c r="E35" s="9" t="s">
        <v>135</v>
      </c>
      <c r="F35" s="9" t="s">
        <v>132</v>
      </c>
      <c r="G35" s="9" t="s">
        <v>132</v>
      </c>
      <c r="H35" s="9" t="s">
        <v>132</v>
      </c>
      <c r="I35" s="9" t="s">
        <v>132</v>
      </c>
      <c r="J35" s="9" t="s">
        <v>154</v>
      </c>
      <c r="K35" s="9" t="s">
        <v>139</v>
      </c>
    </row>
    <row r="36" spans="1:11" x14ac:dyDescent="0.25">
      <c r="A36" s="9" t="s">
        <v>215</v>
      </c>
      <c r="B36" s="9" t="s">
        <v>216</v>
      </c>
      <c r="C36" s="9" t="s">
        <v>142</v>
      </c>
      <c r="D36" s="9" t="s">
        <v>217</v>
      </c>
      <c r="E36" s="9" t="s">
        <v>135</v>
      </c>
      <c r="F36" s="9" t="s">
        <v>132</v>
      </c>
      <c r="G36" s="9" t="s">
        <v>132</v>
      </c>
      <c r="H36" s="9" t="s">
        <v>132</v>
      </c>
      <c r="I36" s="9" t="s">
        <v>132</v>
      </c>
      <c r="J36" s="9" t="s">
        <v>218</v>
      </c>
      <c r="K36" s="9" t="s">
        <v>139</v>
      </c>
    </row>
    <row r="37" spans="1:11" x14ac:dyDescent="0.25">
      <c r="A37" s="9" t="s">
        <v>219</v>
      </c>
      <c r="B37" s="9" t="s">
        <v>220</v>
      </c>
      <c r="C37" s="9" t="s">
        <v>142</v>
      </c>
      <c r="D37" s="9" t="s">
        <v>143</v>
      </c>
      <c r="E37" s="9" t="s">
        <v>135</v>
      </c>
      <c r="F37" s="9" t="s">
        <v>132</v>
      </c>
      <c r="G37" s="9" t="s">
        <v>132</v>
      </c>
      <c r="H37" s="9" t="s">
        <v>132</v>
      </c>
      <c r="I37" s="9" t="s">
        <v>132</v>
      </c>
      <c r="J37" s="9" t="s">
        <v>221</v>
      </c>
      <c r="K37" s="9" t="s">
        <v>139</v>
      </c>
    </row>
    <row r="38" spans="1:11" x14ac:dyDescent="0.25">
      <c r="A38" s="9" t="s">
        <v>222</v>
      </c>
      <c r="B38" s="9" t="s">
        <v>223</v>
      </c>
      <c r="C38" s="9" t="s">
        <v>142</v>
      </c>
      <c r="D38" s="9" t="s">
        <v>143</v>
      </c>
      <c r="E38" s="9" t="s">
        <v>135</v>
      </c>
      <c r="F38" s="9" t="s">
        <v>132</v>
      </c>
      <c r="G38" s="9" t="s">
        <v>132</v>
      </c>
      <c r="H38" s="9" t="s">
        <v>132</v>
      </c>
      <c r="I38" s="9" t="s">
        <v>132</v>
      </c>
      <c r="J38" s="9" t="s">
        <v>224</v>
      </c>
      <c r="K38" s="9" t="s">
        <v>139</v>
      </c>
    </row>
    <row r="39" spans="1:11" x14ac:dyDescent="0.25">
      <c r="A39" s="9" t="s">
        <v>225</v>
      </c>
      <c r="B39" s="9" t="s">
        <v>226</v>
      </c>
      <c r="C39" s="9" t="s">
        <v>227</v>
      </c>
      <c r="D39" s="9" t="s">
        <v>228</v>
      </c>
      <c r="E39" s="9" t="s">
        <v>135</v>
      </c>
      <c r="F39" s="9" t="s">
        <v>132</v>
      </c>
      <c r="G39" s="9" t="s">
        <v>132</v>
      </c>
      <c r="H39" s="9" t="s">
        <v>132</v>
      </c>
      <c r="I39" s="9" t="s">
        <v>132</v>
      </c>
      <c r="J39" s="9" t="s">
        <v>229</v>
      </c>
      <c r="K39" s="9" t="s">
        <v>139</v>
      </c>
    </row>
    <row r="40" spans="1:11" x14ac:dyDescent="0.25">
      <c r="A40" s="9" t="s">
        <v>230</v>
      </c>
      <c r="B40" s="9" t="s">
        <v>231</v>
      </c>
      <c r="C40" s="9" t="s">
        <v>232</v>
      </c>
      <c r="D40" s="9" t="s">
        <v>233</v>
      </c>
      <c r="E40" s="9" t="s">
        <v>135</v>
      </c>
      <c r="F40" s="9" t="s">
        <v>132</v>
      </c>
      <c r="G40" s="9" t="s">
        <v>132</v>
      </c>
      <c r="H40" s="9" t="s">
        <v>132</v>
      </c>
      <c r="I40" s="9" t="s">
        <v>132</v>
      </c>
      <c r="J40" s="9" t="s">
        <v>229</v>
      </c>
      <c r="K40" s="9" t="s">
        <v>139</v>
      </c>
    </row>
    <row r="41" spans="1:11" x14ac:dyDescent="0.25">
      <c r="A41" s="9" t="s">
        <v>234</v>
      </c>
      <c r="B41" s="9" t="s">
        <v>235</v>
      </c>
      <c r="C41" s="9" t="s">
        <v>236</v>
      </c>
      <c r="D41" s="9" t="s">
        <v>237</v>
      </c>
      <c r="E41" s="9" t="s">
        <v>135</v>
      </c>
      <c r="F41" s="9" t="s">
        <v>132</v>
      </c>
      <c r="G41" s="9" t="s">
        <v>132</v>
      </c>
      <c r="H41" s="9" t="s">
        <v>132</v>
      </c>
      <c r="I41" s="9" t="s">
        <v>132</v>
      </c>
      <c r="J41" s="9" t="s">
        <v>218</v>
      </c>
      <c r="K41" s="9" t="s">
        <v>139</v>
      </c>
    </row>
    <row r="42" spans="1:11" x14ac:dyDescent="0.25">
      <c r="A42" s="9" t="s">
        <v>238</v>
      </c>
      <c r="B42" s="9" t="s">
        <v>239</v>
      </c>
      <c r="C42" s="9" t="s">
        <v>236</v>
      </c>
      <c r="D42" s="9" t="s">
        <v>237</v>
      </c>
      <c r="E42" s="9" t="s">
        <v>135</v>
      </c>
      <c r="F42" s="9" t="s">
        <v>132</v>
      </c>
      <c r="G42" s="9" t="s">
        <v>132</v>
      </c>
      <c r="H42" s="9" t="s">
        <v>132</v>
      </c>
      <c r="I42" s="9" t="s">
        <v>132</v>
      </c>
      <c r="J42" s="9" t="s">
        <v>218</v>
      </c>
      <c r="K42" s="9" t="s">
        <v>139</v>
      </c>
    </row>
    <row r="43" spans="1:11" x14ac:dyDescent="0.25">
      <c r="A43" s="9" t="s">
        <v>240</v>
      </c>
      <c r="B43" s="9" t="s">
        <v>241</v>
      </c>
      <c r="C43" s="9" t="s">
        <v>242</v>
      </c>
      <c r="D43" s="9" t="s">
        <v>243</v>
      </c>
      <c r="E43" s="9" t="s">
        <v>135</v>
      </c>
      <c r="F43" s="9" t="s">
        <v>132</v>
      </c>
      <c r="G43" s="9" t="s">
        <v>132</v>
      </c>
      <c r="H43" s="9" t="s">
        <v>132</v>
      </c>
      <c r="I43" s="9" t="s">
        <v>132</v>
      </c>
      <c r="J43" s="9" t="s">
        <v>244</v>
      </c>
      <c r="K43" s="9" t="s">
        <v>245</v>
      </c>
    </row>
    <row r="44" spans="1:11" x14ac:dyDescent="0.25">
      <c r="A44" s="9" t="s">
        <v>246</v>
      </c>
      <c r="B44" s="9" t="s">
        <v>247</v>
      </c>
      <c r="C44" s="9" t="s">
        <v>248</v>
      </c>
      <c r="D44" s="9" t="s">
        <v>249</v>
      </c>
      <c r="E44" s="9" t="s">
        <v>135</v>
      </c>
      <c r="F44" s="9" t="s">
        <v>132</v>
      </c>
      <c r="G44" s="9" t="s">
        <v>132</v>
      </c>
      <c r="H44" s="9" t="s">
        <v>132</v>
      </c>
      <c r="I44" s="9" t="s">
        <v>132</v>
      </c>
      <c r="J44" s="9" t="s">
        <v>218</v>
      </c>
      <c r="K44" s="9" t="s">
        <v>245</v>
      </c>
    </row>
    <row r="45" spans="1:11" x14ac:dyDescent="0.25">
      <c r="A45" s="9" t="s">
        <v>250</v>
      </c>
      <c r="B45" s="9" t="s">
        <v>251</v>
      </c>
      <c r="C45" s="9" t="s">
        <v>142</v>
      </c>
      <c r="D45" s="9" t="s">
        <v>143</v>
      </c>
      <c r="E45" s="9" t="s">
        <v>135</v>
      </c>
      <c r="F45" s="9" t="s">
        <v>132</v>
      </c>
      <c r="G45" s="9" t="s">
        <v>132</v>
      </c>
      <c r="H45" s="9" t="s">
        <v>132</v>
      </c>
      <c r="I45" s="9" t="s">
        <v>132</v>
      </c>
      <c r="J45" s="9" t="s">
        <v>185</v>
      </c>
      <c r="K45" s="9" t="s">
        <v>139</v>
      </c>
    </row>
    <row r="46" spans="1:11" x14ac:dyDescent="0.25">
      <c r="A46" s="9" t="s">
        <v>252</v>
      </c>
      <c r="B46" s="9" t="s">
        <v>253</v>
      </c>
      <c r="C46" s="9" t="s">
        <v>142</v>
      </c>
      <c r="D46" s="9" t="s">
        <v>143</v>
      </c>
      <c r="E46" s="9" t="s">
        <v>135</v>
      </c>
      <c r="F46" s="9" t="s">
        <v>132</v>
      </c>
      <c r="G46" s="9" t="s">
        <v>132</v>
      </c>
      <c r="H46" s="9" t="s">
        <v>132</v>
      </c>
      <c r="I46" s="9" t="s">
        <v>132</v>
      </c>
      <c r="J46" s="9" t="s">
        <v>254</v>
      </c>
      <c r="K46" s="9" t="s">
        <v>139</v>
      </c>
    </row>
    <row r="47" spans="1:11" x14ac:dyDescent="0.25">
      <c r="A47" s="9" t="s">
        <v>255</v>
      </c>
      <c r="B47" s="9" t="s">
        <v>256</v>
      </c>
      <c r="C47" s="9" t="s">
        <v>242</v>
      </c>
      <c r="D47" s="9" t="s">
        <v>243</v>
      </c>
      <c r="E47" s="9" t="s">
        <v>135</v>
      </c>
      <c r="F47" s="9" t="s">
        <v>132</v>
      </c>
      <c r="G47" s="9" t="s">
        <v>132</v>
      </c>
      <c r="H47" s="9" t="s">
        <v>132</v>
      </c>
      <c r="I47" s="9" t="s">
        <v>132</v>
      </c>
      <c r="J47" s="9" t="s">
        <v>244</v>
      </c>
      <c r="K47" s="9" t="s">
        <v>139</v>
      </c>
    </row>
    <row r="48" spans="1:11" x14ac:dyDescent="0.25">
      <c r="A48" s="9" t="s">
        <v>257</v>
      </c>
      <c r="B48" s="9" t="s">
        <v>258</v>
      </c>
      <c r="C48" s="9" t="s">
        <v>259</v>
      </c>
      <c r="D48" s="9" t="s">
        <v>260</v>
      </c>
      <c r="E48" s="9" t="s">
        <v>135</v>
      </c>
      <c r="F48" s="9" t="s">
        <v>132</v>
      </c>
      <c r="G48" s="9" t="s">
        <v>132</v>
      </c>
      <c r="H48" s="9" t="s">
        <v>132</v>
      </c>
      <c r="I48" s="9" t="s">
        <v>132</v>
      </c>
      <c r="J48" s="9" t="s">
        <v>218</v>
      </c>
      <c r="K48" s="9" t="s">
        <v>139</v>
      </c>
    </row>
    <row r="49" spans="1:11" x14ac:dyDescent="0.25">
      <c r="A49" s="9" t="s">
        <v>261</v>
      </c>
      <c r="B49" s="9" t="s">
        <v>262</v>
      </c>
      <c r="C49" s="9" t="s">
        <v>236</v>
      </c>
      <c r="D49" s="9" t="s">
        <v>237</v>
      </c>
      <c r="E49" s="9" t="s">
        <v>135</v>
      </c>
      <c r="F49" s="9" t="s">
        <v>132</v>
      </c>
      <c r="G49" s="9" t="s">
        <v>132</v>
      </c>
      <c r="H49" s="9" t="s">
        <v>132</v>
      </c>
      <c r="I49" s="9" t="s">
        <v>132</v>
      </c>
      <c r="J49" s="9" t="s">
        <v>218</v>
      </c>
      <c r="K49" s="9" t="s">
        <v>139</v>
      </c>
    </row>
    <row r="50" spans="1:11" x14ac:dyDescent="0.25">
      <c r="A50" s="9" t="s">
        <v>263</v>
      </c>
      <c r="B50" s="9" t="s">
        <v>264</v>
      </c>
      <c r="C50" s="9" t="s">
        <v>142</v>
      </c>
      <c r="D50" s="9" t="s">
        <v>143</v>
      </c>
      <c r="E50" s="9" t="s">
        <v>135</v>
      </c>
      <c r="F50" s="9" t="s">
        <v>132</v>
      </c>
      <c r="G50" s="9" t="s">
        <v>132</v>
      </c>
      <c r="H50" s="9" t="s">
        <v>132</v>
      </c>
      <c r="I50" s="9" t="s">
        <v>132</v>
      </c>
      <c r="J50" s="9" t="s">
        <v>144</v>
      </c>
      <c r="K50" s="9" t="s">
        <v>139</v>
      </c>
    </row>
    <row r="51" spans="1:11" x14ac:dyDescent="0.25">
      <c r="A51" s="9" t="s">
        <v>265</v>
      </c>
      <c r="B51" s="9" t="s">
        <v>266</v>
      </c>
      <c r="C51" s="9" t="s">
        <v>142</v>
      </c>
      <c r="D51" s="9" t="s">
        <v>143</v>
      </c>
      <c r="E51" s="9" t="s">
        <v>135</v>
      </c>
      <c r="F51" s="9" t="s">
        <v>132</v>
      </c>
      <c r="G51" s="9" t="s">
        <v>132</v>
      </c>
      <c r="H51" s="9" t="s">
        <v>132</v>
      </c>
      <c r="I51" s="9" t="s">
        <v>132</v>
      </c>
      <c r="J51" s="9" t="s">
        <v>144</v>
      </c>
      <c r="K51" s="9" t="s">
        <v>139</v>
      </c>
    </row>
    <row r="52" spans="1:11" x14ac:dyDescent="0.25">
      <c r="A52" s="9" t="s">
        <v>267</v>
      </c>
      <c r="B52" s="9" t="s">
        <v>268</v>
      </c>
      <c r="C52" s="9" t="s">
        <v>142</v>
      </c>
      <c r="D52" s="9" t="s">
        <v>143</v>
      </c>
      <c r="E52" s="9" t="s">
        <v>135</v>
      </c>
      <c r="F52" s="9" t="s">
        <v>132</v>
      </c>
      <c r="G52" s="9" t="s">
        <v>132</v>
      </c>
      <c r="H52" s="9" t="s">
        <v>132</v>
      </c>
      <c r="I52" s="9" t="s">
        <v>132</v>
      </c>
      <c r="J52" s="9" t="s">
        <v>144</v>
      </c>
      <c r="K52" s="9" t="s">
        <v>139</v>
      </c>
    </row>
    <row r="53" spans="1:11" x14ac:dyDescent="0.25">
      <c r="A53" s="9" t="s">
        <v>269</v>
      </c>
      <c r="B53" s="9" t="s">
        <v>270</v>
      </c>
      <c r="C53" s="9" t="s">
        <v>142</v>
      </c>
      <c r="D53" s="9" t="s">
        <v>143</v>
      </c>
      <c r="E53" s="9" t="s">
        <v>135</v>
      </c>
      <c r="F53" s="9" t="s">
        <v>132</v>
      </c>
      <c r="G53" s="9" t="s">
        <v>132</v>
      </c>
      <c r="H53" s="9" t="s">
        <v>132</v>
      </c>
      <c r="I53" s="9" t="s">
        <v>132</v>
      </c>
      <c r="J53" s="9" t="s">
        <v>144</v>
      </c>
      <c r="K53" s="9" t="s">
        <v>139</v>
      </c>
    </row>
    <row r="54" spans="1:11" x14ac:dyDescent="0.25">
      <c r="A54" s="9" t="s">
        <v>271</v>
      </c>
      <c r="B54" s="9" t="s">
        <v>272</v>
      </c>
      <c r="C54" s="9" t="s">
        <v>142</v>
      </c>
      <c r="D54" s="9" t="s">
        <v>143</v>
      </c>
      <c r="E54" s="9" t="s">
        <v>135</v>
      </c>
      <c r="F54" s="9" t="s">
        <v>132</v>
      </c>
      <c r="G54" s="9" t="s">
        <v>132</v>
      </c>
      <c r="H54" s="9" t="s">
        <v>132</v>
      </c>
      <c r="I54" s="9" t="s">
        <v>132</v>
      </c>
      <c r="J54" s="9" t="s">
        <v>147</v>
      </c>
      <c r="K54" s="9" t="s">
        <v>139</v>
      </c>
    </row>
    <row r="55" spans="1:11" x14ac:dyDescent="0.25">
      <c r="A55" s="9" t="s">
        <v>273</v>
      </c>
      <c r="B55" s="9" t="s">
        <v>274</v>
      </c>
      <c r="C55" s="9" t="s">
        <v>142</v>
      </c>
      <c r="D55" s="9" t="s">
        <v>143</v>
      </c>
      <c r="E55" s="9" t="s">
        <v>135</v>
      </c>
      <c r="F55" s="9" t="s">
        <v>132</v>
      </c>
      <c r="G55" s="9" t="s">
        <v>132</v>
      </c>
      <c r="H55" s="9" t="s">
        <v>132</v>
      </c>
      <c r="I55" s="9" t="s">
        <v>132</v>
      </c>
      <c r="J55" s="9" t="s">
        <v>147</v>
      </c>
      <c r="K55" s="9" t="s">
        <v>275</v>
      </c>
    </row>
    <row r="56" spans="1:11" x14ac:dyDescent="0.25">
      <c r="A56" s="9" t="s">
        <v>276</v>
      </c>
      <c r="B56" s="9" t="s">
        <v>277</v>
      </c>
      <c r="C56" s="9" t="s">
        <v>142</v>
      </c>
      <c r="D56" s="9" t="s">
        <v>143</v>
      </c>
      <c r="E56" s="9" t="s">
        <v>135</v>
      </c>
      <c r="F56" s="9" t="s">
        <v>132</v>
      </c>
      <c r="G56" s="9" t="s">
        <v>132</v>
      </c>
      <c r="H56" s="9" t="s">
        <v>132</v>
      </c>
      <c r="I56" s="9" t="s">
        <v>132</v>
      </c>
      <c r="J56" s="9" t="s">
        <v>144</v>
      </c>
      <c r="K56" s="9" t="s">
        <v>139</v>
      </c>
    </row>
    <row r="57" spans="1:11" x14ac:dyDescent="0.25">
      <c r="A57" s="9" t="s">
        <v>278</v>
      </c>
      <c r="B57" s="9" t="s">
        <v>279</v>
      </c>
      <c r="C57" s="9" t="s">
        <v>142</v>
      </c>
      <c r="D57" s="9" t="s">
        <v>143</v>
      </c>
      <c r="E57" s="9" t="s">
        <v>135</v>
      </c>
      <c r="F57" s="9" t="s">
        <v>132</v>
      </c>
      <c r="G57" s="9" t="s">
        <v>132</v>
      </c>
      <c r="H57" s="9" t="s">
        <v>132</v>
      </c>
      <c r="I57" s="9" t="s">
        <v>132</v>
      </c>
      <c r="J57" s="9" t="s">
        <v>144</v>
      </c>
      <c r="K57" s="9" t="s">
        <v>245</v>
      </c>
    </row>
    <row r="58" spans="1:11" x14ac:dyDescent="0.25">
      <c r="A58" s="9" t="s">
        <v>280</v>
      </c>
      <c r="B58" s="9" t="s">
        <v>281</v>
      </c>
      <c r="C58" s="9" t="s">
        <v>142</v>
      </c>
      <c r="D58" s="9" t="s">
        <v>143</v>
      </c>
      <c r="E58" s="9" t="s">
        <v>135</v>
      </c>
      <c r="F58" s="9" t="s">
        <v>132</v>
      </c>
      <c r="G58" s="9" t="s">
        <v>132</v>
      </c>
      <c r="H58" s="9" t="s">
        <v>132</v>
      </c>
      <c r="I58" s="9" t="s">
        <v>132</v>
      </c>
      <c r="J58" s="9" t="s">
        <v>147</v>
      </c>
      <c r="K58" s="9" t="s">
        <v>139</v>
      </c>
    </row>
    <row r="59" spans="1:11" x14ac:dyDescent="0.25">
      <c r="A59" s="9" t="s">
        <v>282</v>
      </c>
      <c r="B59" s="9" t="s">
        <v>283</v>
      </c>
      <c r="C59" s="9" t="s">
        <v>142</v>
      </c>
      <c r="D59" s="9" t="s">
        <v>143</v>
      </c>
      <c r="E59" s="9" t="s">
        <v>135</v>
      </c>
      <c r="F59" s="9" t="s">
        <v>132</v>
      </c>
      <c r="G59" s="9" t="s">
        <v>132</v>
      </c>
      <c r="H59" s="9" t="s">
        <v>132</v>
      </c>
      <c r="I59" s="9" t="s">
        <v>132</v>
      </c>
      <c r="J59" s="9" t="s">
        <v>284</v>
      </c>
      <c r="K59" s="9" t="s">
        <v>139</v>
      </c>
    </row>
    <row r="60" spans="1:11" x14ac:dyDescent="0.25">
      <c r="A60" s="9" t="s">
        <v>285</v>
      </c>
      <c r="B60" s="9" t="s">
        <v>286</v>
      </c>
      <c r="C60" s="9" t="s">
        <v>142</v>
      </c>
      <c r="D60" s="9" t="s">
        <v>143</v>
      </c>
      <c r="E60" s="9" t="s">
        <v>135</v>
      </c>
      <c r="F60" s="9" t="s">
        <v>132</v>
      </c>
      <c r="G60" s="9" t="s">
        <v>132</v>
      </c>
      <c r="H60" s="9" t="s">
        <v>132</v>
      </c>
      <c r="I60" s="9" t="s">
        <v>132</v>
      </c>
      <c r="J60" s="9" t="s">
        <v>287</v>
      </c>
      <c r="K60" s="9" t="s">
        <v>245</v>
      </c>
    </row>
    <row r="61" spans="1:11" x14ac:dyDescent="0.25">
      <c r="A61" s="9" t="s">
        <v>288</v>
      </c>
      <c r="B61" s="9" t="s">
        <v>289</v>
      </c>
      <c r="C61" s="9" t="s">
        <v>142</v>
      </c>
      <c r="D61" s="9" t="s">
        <v>143</v>
      </c>
      <c r="E61" s="9" t="s">
        <v>135</v>
      </c>
      <c r="F61" s="9" t="s">
        <v>132</v>
      </c>
      <c r="G61" s="9" t="s">
        <v>132</v>
      </c>
      <c r="H61" s="9" t="s">
        <v>132</v>
      </c>
      <c r="I61" s="9" t="s">
        <v>132</v>
      </c>
      <c r="J61" s="9" t="s">
        <v>290</v>
      </c>
      <c r="K61" s="9" t="s">
        <v>139</v>
      </c>
    </row>
    <row r="62" spans="1:11" x14ac:dyDescent="0.25">
      <c r="A62" s="9" t="s">
        <v>291</v>
      </c>
      <c r="B62" s="9" t="s">
        <v>292</v>
      </c>
      <c r="C62" s="9" t="s">
        <v>142</v>
      </c>
      <c r="D62" s="9" t="s">
        <v>143</v>
      </c>
      <c r="E62" s="9" t="s">
        <v>135</v>
      </c>
      <c r="F62" s="9" t="s">
        <v>132</v>
      </c>
      <c r="G62" s="9" t="s">
        <v>132</v>
      </c>
      <c r="H62" s="9" t="s">
        <v>132</v>
      </c>
      <c r="I62" s="9" t="s">
        <v>132</v>
      </c>
      <c r="J62" s="9" t="s">
        <v>293</v>
      </c>
      <c r="K62" s="9" t="s">
        <v>139</v>
      </c>
    </row>
    <row r="63" spans="1:11" x14ac:dyDescent="0.25">
      <c r="A63" s="9" t="s">
        <v>294</v>
      </c>
      <c r="B63" s="9" t="s">
        <v>295</v>
      </c>
      <c r="C63" s="9" t="s">
        <v>142</v>
      </c>
      <c r="D63" s="9" t="s">
        <v>143</v>
      </c>
      <c r="E63" s="9" t="s">
        <v>135</v>
      </c>
      <c r="F63" s="9" t="s">
        <v>132</v>
      </c>
      <c r="G63" s="9" t="s">
        <v>132</v>
      </c>
      <c r="H63" s="9" t="s">
        <v>132</v>
      </c>
      <c r="I63" s="9" t="s">
        <v>132</v>
      </c>
      <c r="J63" s="9" t="s">
        <v>138</v>
      </c>
      <c r="K63" s="9" t="s">
        <v>139</v>
      </c>
    </row>
    <row r="64" spans="1:11" x14ac:dyDescent="0.25">
      <c r="A64" s="9" t="s">
        <v>296</v>
      </c>
      <c r="B64" s="9" t="s">
        <v>297</v>
      </c>
      <c r="C64" s="9" t="s">
        <v>142</v>
      </c>
      <c r="D64" s="9" t="s">
        <v>143</v>
      </c>
      <c r="E64" s="9" t="s">
        <v>135</v>
      </c>
      <c r="F64" s="9" t="s">
        <v>132</v>
      </c>
      <c r="G64" s="9" t="s">
        <v>132</v>
      </c>
      <c r="H64" s="9" t="s">
        <v>132</v>
      </c>
      <c r="I64" s="9" t="s">
        <v>132</v>
      </c>
      <c r="J64" s="9" t="s">
        <v>144</v>
      </c>
      <c r="K64" s="9" t="s">
        <v>139</v>
      </c>
    </row>
    <row r="65" spans="1:11" x14ac:dyDescent="0.25">
      <c r="A65" s="9" t="s">
        <v>298</v>
      </c>
      <c r="B65" s="9" t="s">
        <v>299</v>
      </c>
      <c r="C65" s="9" t="s">
        <v>142</v>
      </c>
      <c r="D65" s="9" t="s">
        <v>143</v>
      </c>
      <c r="E65" s="9" t="s">
        <v>135</v>
      </c>
      <c r="F65" s="9" t="s">
        <v>132</v>
      </c>
      <c r="G65" s="9" t="s">
        <v>132</v>
      </c>
      <c r="H65" s="9" t="s">
        <v>132</v>
      </c>
      <c r="I65" s="9" t="s">
        <v>132</v>
      </c>
      <c r="J65" s="9" t="s">
        <v>144</v>
      </c>
      <c r="K65" s="9" t="s">
        <v>139</v>
      </c>
    </row>
    <row r="66" spans="1:11" x14ac:dyDescent="0.25">
      <c r="A66" s="9" t="s">
        <v>300</v>
      </c>
      <c r="B66" s="9" t="s">
        <v>301</v>
      </c>
      <c r="C66" s="9" t="s">
        <v>142</v>
      </c>
      <c r="D66" s="9" t="s">
        <v>143</v>
      </c>
      <c r="E66" s="9" t="s">
        <v>135</v>
      </c>
      <c r="F66" s="9" t="s">
        <v>132</v>
      </c>
      <c r="G66" s="9" t="s">
        <v>132</v>
      </c>
      <c r="H66" s="9" t="s">
        <v>132</v>
      </c>
      <c r="I66" s="9" t="s">
        <v>132</v>
      </c>
      <c r="J66" s="9" t="s">
        <v>144</v>
      </c>
      <c r="K66" s="9" t="s">
        <v>245</v>
      </c>
    </row>
    <row r="67" spans="1:11" x14ac:dyDescent="0.25">
      <c r="A67" s="9" t="s">
        <v>302</v>
      </c>
      <c r="B67" s="9" t="s">
        <v>303</v>
      </c>
      <c r="C67" s="9" t="s">
        <v>142</v>
      </c>
      <c r="D67" s="9" t="s">
        <v>143</v>
      </c>
      <c r="E67" s="9" t="s">
        <v>135</v>
      </c>
      <c r="F67" s="9" t="s">
        <v>132</v>
      </c>
      <c r="G67" s="9" t="s">
        <v>132</v>
      </c>
      <c r="H67" s="9" t="s">
        <v>132</v>
      </c>
      <c r="I67" s="9" t="s">
        <v>132</v>
      </c>
      <c r="J67" s="9" t="s">
        <v>144</v>
      </c>
      <c r="K67" s="9" t="s">
        <v>139</v>
      </c>
    </row>
    <row r="68" spans="1:11" x14ac:dyDescent="0.25">
      <c r="A68" s="9" t="s">
        <v>242</v>
      </c>
      <c r="B68" s="9" t="s">
        <v>304</v>
      </c>
      <c r="C68" s="9" t="s">
        <v>142</v>
      </c>
      <c r="D68" s="9" t="s">
        <v>143</v>
      </c>
      <c r="E68" s="9" t="s">
        <v>135</v>
      </c>
      <c r="F68" s="9" t="s">
        <v>132</v>
      </c>
      <c r="G68" s="9" t="s">
        <v>132</v>
      </c>
      <c r="H68" s="9" t="s">
        <v>132</v>
      </c>
      <c r="I68" s="9" t="s">
        <v>132</v>
      </c>
      <c r="J68" s="9" t="s">
        <v>138</v>
      </c>
      <c r="K68" s="9" t="s">
        <v>139</v>
      </c>
    </row>
    <row r="69" spans="1:11" x14ac:dyDescent="0.25">
      <c r="A69" s="9" t="s">
        <v>227</v>
      </c>
      <c r="B69" s="9" t="s">
        <v>305</v>
      </c>
      <c r="C69" s="9" t="s">
        <v>142</v>
      </c>
      <c r="D69" s="9" t="s">
        <v>143</v>
      </c>
      <c r="E69" s="9" t="s">
        <v>135</v>
      </c>
      <c r="F69" s="9" t="s">
        <v>132</v>
      </c>
      <c r="G69" s="9" t="s">
        <v>132</v>
      </c>
      <c r="H69" s="9" t="s">
        <v>132</v>
      </c>
      <c r="I69" s="9" t="s">
        <v>132</v>
      </c>
      <c r="J69" s="9" t="s">
        <v>293</v>
      </c>
      <c r="K69" s="9" t="s">
        <v>139</v>
      </c>
    </row>
    <row r="70" spans="1:11" x14ac:dyDescent="0.25">
      <c r="A70" s="9" t="s">
        <v>306</v>
      </c>
      <c r="B70" s="9" t="s">
        <v>307</v>
      </c>
      <c r="C70" s="9" t="s">
        <v>142</v>
      </c>
      <c r="D70" s="9" t="s">
        <v>143</v>
      </c>
      <c r="E70" s="9" t="s">
        <v>135</v>
      </c>
      <c r="F70" s="9" t="s">
        <v>132</v>
      </c>
      <c r="G70" s="9" t="s">
        <v>132</v>
      </c>
      <c r="H70" s="9" t="s">
        <v>132</v>
      </c>
      <c r="I70" s="9" t="s">
        <v>132</v>
      </c>
      <c r="J70" s="9" t="s">
        <v>138</v>
      </c>
      <c r="K70" s="9" t="s">
        <v>139</v>
      </c>
    </row>
    <row r="71" spans="1:11" x14ac:dyDescent="0.25">
      <c r="A71" s="9" t="s">
        <v>308</v>
      </c>
      <c r="B71" s="9" t="s">
        <v>309</v>
      </c>
      <c r="C71" s="9" t="s">
        <v>142</v>
      </c>
      <c r="D71" s="9" t="s">
        <v>143</v>
      </c>
      <c r="E71" s="9" t="s">
        <v>135</v>
      </c>
      <c r="F71" s="9" t="s">
        <v>132</v>
      </c>
      <c r="G71" s="9" t="s">
        <v>132</v>
      </c>
      <c r="H71" s="9" t="s">
        <v>132</v>
      </c>
      <c r="I71" s="9" t="s">
        <v>132</v>
      </c>
      <c r="J71" s="9" t="s">
        <v>174</v>
      </c>
      <c r="K71" s="9" t="s">
        <v>139</v>
      </c>
    </row>
    <row r="72" spans="1:11" x14ac:dyDescent="0.25">
      <c r="A72" s="9" t="s">
        <v>310</v>
      </c>
      <c r="B72" s="9" t="s">
        <v>311</v>
      </c>
      <c r="C72" s="9" t="s">
        <v>142</v>
      </c>
      <c r="D72" s="9" t="s">
        <v>143</v>
      </c>
      <c r="E72" s="9" t="s">
        <v>135</v>
      </c>
      <c r="F72" s="9" t="s">
        <v>132</v>
      </c>
      <c r="G72" s="9" t="s">
        <v>132</v>
      </c>
      <c r="H72" s="9" t="s">
        <v>132</v>
      </c>
      <c r="I72" s="9" t="s">
        <v>132</v>
      </c>
      <c r="J72" s="9" t="s">
        <v>312</v>
      </c>
      <c r="K72" s="9" t="s">
        <v>139</v>
      </c>
    </row>
    <row r="73" spans="1:11" x14ac:dyDescent="0.25">
      <c r="A73" s="9" t="s">
        <v>313</v>
      </c>
      <c r="B73" s="9" t="s">
        <v>314</v>
      </c>
      <c r="C73" s="9" t="s">
        <v>142</v>
      </c>
      <c r="D73" s="9" t="s">
        <v>143</v>
      </c>
      <c r="E73" s="9" t="s">
        <v>135</v>
      </c>
      <c r="F73" s="9" t="s">
        <v>132</v>
      </c>
      <c r="G73" s="9" t="s">
        <v>132</v>
      </c>
      <c r="H73" s="9" t="s">
        <v>132</v>
      </c>
      <c r="I73" s="9" t="s">
        <v>132</v>
      </c>
      <c r="J73" s="9" t="s">
        <v>144</v>
      </c>
      <c r="K73" s="9" t="s">
        <v>245</v>
      </c>
    </row>
    <row r="74" spans="1:11" x14ac:dyDescent="0.25">
      <c r="A74" s="9" t="s">
        <v>315</v>
      </c>
      <c r="B74" s="9" t="s">
        <v>316</v>
      </c>
      <c r="C74" s="9" t="s">
        <v>142</v>
      </c>
      <c r="D74" s="9" t="s">
        <v>143</v>
      </c>
      <c r="E74" s="9" t="s">
        <v>135</v>
      </c>
      <c r="F74" s="9" t="s">
        <v>132</v>
      </c>
      <c r="G74" s="9" t="s">
        <v>132</v>
      </c>
      <c r="H74" s="9" t="s">
        <v>132</v>
      </c>
      <c r="I74" s="9" t="s">
        <v>132</v>
      </c>
      <c r="J74" s="9" t="s">
        <v>229</v>
      </c>
      <c r="K74" s="9" t="s">
        <v>139</v>
      </c>
    </row>
    <row r="75" spans="1:11" x14ac:dyDescent="0.25">
      <c r="A75" s="9" t="s">
        <v>317</v>
      </c>
      <c r="B75" s="9" t="s">
        <v>318</v>
      </c>
      <c r="C75" s="9" t="s">
        <v>142</v>
      </c>
      <c r="D75" s="9" t="s">
        <v>143</v>
      </c>
      <c r="E75" s="9" t="s">
        <v>135</v>
      </c>
      <c r="F75" s="9" t="s">
        <v>132</v>
      </c>
      <c r="G75" s="9" t="s">
        <v>132</v>
      </c>
      <c r="H75" s="9" t="s">
        <v>132</v>
      </c>
      <c r="I75" s="9" t="s">
        <v>132</v>
      </c>
      <c r="J75" s="9" t="s">
        <v>138</v>
      </c>
      <c r="K75" s="9" t="s">
        <v>139</v>
      </c>
    </row>
    <row r="76" spans="1:11" x14ac:dyDescent="0.25">
      <c r="A76" s="9" t="s">
        <v>319</v>
      </c>
      <c r="B76" s="9" t="s">
        <v>320</v>
      </c>
      <c r="C76" s="9" t="s">
        <v>142</v>
      </c>
      <c r="D76" s="9" t="s">
        <v>143</v>
      </c>
      <c r="E76" s="9" t="s">
        <v>135</v>
      </c>
      <c r="F76" s="9" t="s">
        <v>132</v>
      </c>
      <c r="G76" s="9" t="s">
        <v>132</v>
      </c>
      <c r="H76" s="9" t="s">
        <v>132</v>
      </c>
      <c r="I76" s="9" t="s">
        <v>132</v>
      </c>
      <c r="J76" s="9" t="s">
        <v>321</v>
      </c>
      <c r="K76" s="9" t="s">
        <v>139</v>
      </c>
    </row>
    <row r="77" spans="1:11" x14ac:dyDescent="0.25">
      <c r="A77" s="9" t="s">
        <v>322</v>
      </c>
      <c r="B77" s="9" t="s">
        <v>323</v>
      </c>
      <c r="C77" s="9" t="s">
        <v>142</v>
      </c>
      <c r="D77" s="9" t="s">
        <v>143</v>
      </c>
      <c r="E77" s="9" t="s">
        <v>135</v>
      </c>
      <c r="F77" s="9" t="s">
        <v>132</v>
      </c>
      <c r="G77" s="9" t="s">
        <v>132</v>
      </c>
      <c r="H77" s="9" t="s">
        <v>132</v>
      </c>
      <c r="I77" s="9" t="s">
        <v>132</v>
      </c>
      <c r="J77" s="9" t="s">
        <v>138</v>
      </c>
      <c r="K77" s="9" t="s">
        <v>139</v>
      </c>
    </row>
    <row r="78" spans="1:11" x14ac:dyDescent="0.25">
      <c r="A78" s="9" t="s">
        <v>324</v>
      </c>
      <c r="B78" s="9" t="s">
        <v>325</v>
      </c>
      <c r="C78" s="9" t="s">
        <v>142</v>
      </c>
      <c r="D78" s="9" t="s">
        <v>143</v>
      </c>
      <c r="E78" s="9" t="s">
        <v>135</v>
      </c>
      <c r="F78" s="9" t="s">
        <v>132</v>
      </c>
      <c r="G78" s="9" t="s">
        <v>132</v>
      </c>
      <c r="H78" s="9" t="s">
        <v>132</v>
      </c>
      <c r="I78" s="9" t="s">
        <v>132</v>
      </c>
      <c r="J78" s="9" t="s">
        <v>326</v>
      </c>
      <c r="K78" s="9" t="s">
        <v>139</v>
      </c>
    </row>
    <row r="79" spans="1:11" x14ac:dyDescent="0.25">
      <c r="A79" s="9" t="s">
        <v>327</v>
      </c>
      <c r="B79" s="9" t="s">
        <v>328</v>
      </c>
      <c r="C79" s="9" t="s">
        <v>142</v>
      </c>
      <c r="D79" s="9" t="s">
        <v>143</v>
      </c>
      <c r="E79" s="9" t="s">
        <v>135</v>
      </c>
      <c r="F79" s="9" t="s">
        <v>132</v>
      </c>
      <c r="G79" s="9" t="s">
        <v>132</v>
      </c>
      <c r="H79" s="9" t="s">
        <v>132</v>
      </c>
      <c r="I79" s="9" t="s">
        <v>132</v>
      </c>
      <c r="J79" s="9" t="s">
        <v>329</v>
      </c>
      <c r="K79" s="9" t="s">
        <v>245</v>
      </c>
    </row>
    <row r="80" spans="1:11" x14ac:dyDescent="0.25">
      <c r="A80" s="9" t="s">
        <v>330</v>
      </c>
      <c r="B80" s="9" t="s">
        <v>331</v>
      </c>
      <c r="C80" s="9" t="s">
        <v>142</v>
      </c>
      <c r="D80" s="9" t="s">
        <v>143</v>
      </c>
      <c r="E80" s="9" t="s">
        <v>135</v>
      </c>
      <c r="F80" s="9" t="s">
        <v>132</v>
      </c>
      <c r="G80" s="9" t="s">
        <v>132</v>
      </c>
      <c r="H80" s="9" t="s">
        <v>132</v>
      </c>
      <c r="I80" s="9" t="s">
        <v>132</v>
      </c>
      <c r="J80" s="9" t="s">
        <v>144</v>
      </c>
      <c r="K80" s="9" t="s">
        <v>139</v>
      </c>
    </row>
    <row r="81" spans="1:11" x14ac:dyDescent="0.25">
      <c r="A81" s="9" t="s">
        <v>332</v>
      </c>
      <c r="B81" s="9" t="s">
        <v>333</v>
      </c>
      <c r="C81" s="9" t="s">
        <v>259</v>
      </c>
      <c r="D81" s="9" t="s">
        <v>334</v>
      </c>
      <c r="E81" s="9" t="s">
        <v>135</v>
      </c>
      <c r="F81" s="9" t="s">
        <v>132</v>
      </c>
      <c r="G81" s="9" t="s">
        <v>132</v>
      </c>
      <c r="H81" s="9" t="s">
        <v>132</v>
      </c>
      <c r="I81" s="9" t="s">
        <v>132</v>
      </c>
      <c r="J81" s="9" t="s">
        <v>244</v>
      </c>
      <c r="K81" s="9" t="s">
        <v>139</v>
      </c>
    </row>
    <row r="82" spans="1:11" x14ac:dyDescent="0.25">
      <c r="A82" s="9" t="s">
        <v>335</v>
      </c>
      <c r="B82" s="9" t="s">
        <v>336</v>
      </c>
      <c r="C82" s="9" t="s">
        <v>142</v>
      </c>
      <c r="D82" s="9" t="s">
        <v>143</v>
      </c>
      <c r="E82" s="9" t="s">
        <v>135</v>
      </c>
      <c r="F82" s="9" t="s">
        <v>132</v>
      </c>
      <c r="G82" s="9" t="s">
        <v>132</v>
      </c>
      <c r="H82" s="9" t="s">
        <v>132</v>
      </c>
      <c r="I82" s="9" t="s">
        <v>132</v>
      </c>
      <c r="J82" s="9" t="s">
        <v>144</v>
      </c>
      <c r="K82" s="9" t="s">
        <v>139</v>
      </c>
    </row>
    <row r="83" spans="1:11" x14ac:dyDescent="0.25">
      <c r="A83" s="9" t="s">
        <v>337</v>
      </c>
      <c r="B83" s="9" t="s">
        <v>338</v>
      </c>
      <c r="C83" s="9" t="s">
        <v>142</v>
      </c>
      <c r="D83" s="9" t="s">
        <v>143</v>
      </c>
      <c r="E83" s="9" t="s">
        <v>135</v>
      </c>
      <c r="F83" s="9" t="s">
        <v>132</v>
      </c>
      <c r="G83" s="9" t="s">
        <v>132</v>
      </c>
      <c r="H83" s="9" t="s">
        <v>132</v>
      </c>
      <c r="I83" s="9" t="s">
        <v>132</v>
      </c>
      <c r="J83" s="9" t="s">
        <v>144</v>
      </c>
      <c r="K83" s="9" t="s">
        <v>139</v>
      </c>
    </row>
    <row r="84" spans="1:11" x14ac:dyDescent="0.25">
      <c r="A84" s="9" t="s">
        <v>339</v>
      </c>
      <c r="B84" s="9" t="s">
        <v>340</v>
      </c>
      <c r="C84" s="9" t="s">
        <v>142</v>
      </c>
      <c r="D84" s="9" t="s">
        <v>143</v>
      </c>
      <c r="E84" s="9" t="s">
        <v>135</v>
      </c>
      <c r="F84" s="9" t="s">
        <v>132</v>
      </c>
      <c r="G84" s="9" t="s">
        <v>132</v>
      </c>
      <c r="H84" s="9" t="s">
        <v>132</v>
      </c>
      <c r="I84" s="9" t="s">
        <v>132</v>
      </c>
      <c r="J84" s="9" t="s">
        <v>144</v>
      </c>
      <c r="K84" s="9" t="s">
        <v>139</v>
      </c>
    </row>
    <row r="85" spans="1:11" x14ac:dyDescent="0.25">
      <c r="A85" s="9" t="s">
        <v>341</v>
      </c>
      <c r="B85" s="9" t="s">
        <v>342</v>
      </c>
      <c r="C85" s="9" t="s">
        <v>142</v>
      </c>
      <c r="D85" s="9" t="s">
        <v>143</v>
      </c>
      <c r="E85" s="9" t="s">
        <v>135</v>
      </c>
      <c r="F85" s="9" t="s">
        <v>132</v>
      </c>
      <c r="G85" s="9" t="s">
        <v>132</v>
      </c>
      <c r="H85" s="9" t="s">
        <v>132</v>
      </c>
      <c r="I85" s="9" t="s">
        <v>132</v>
      </c>
      <c r="J85" s="9" t="s">
        <v>147</v>
      </c>
      <c r="K85" s="9" t="s">
        <v>167</v>
      </c>
    </row>
    <row r="86" spans="1:11" x14ac:dyDescent="0.25">
      <c r="A86" s="9" t="s">
        <v>343</v>
      </c>
      <c r="B86" s="9" t="s">
        <v>344</v>
      </c>
      <c r="C86" s="9" t="s">
        <v>142</v>
      </c>
      <c r="D86" s="9" t="s">
        <v>143</v>
      </c>
      <c r="E86" s="9" t="s">
        <v>135</v>
      </c>
      <c r="F86" s="9" t="s">
        <v>132</v>
      </c>
      <c r="G86" s="9" t="s">
        <v>132</v>
      </c>
      <c r="H86" s="9" t="s">
        <v>132</v>
      </c>
      <c r="I86" s="9" t="s">
        <v>132</v>
      </c>
      <c r="J86" s="9" t="s">
        <v>144</v>
      </c>
      <c r="K86" s="9" t="s">
        <v>139</v>
      </c>
    </row>
    <row r="87" spans="1:11" x14ac:dyDescent="0.25">
      <c r="A87" s="9" t="s">
        <v>345</v>
      </c>
      <c r="B87" s="9" t="s">
        <v>346</v>
      </c>
      <c r="C87" s="9" t="s">
        <v>142</v>
      </c>
      <c r="D87" s="9" t="s">
        <v>143</v>
      </c>
      <c r="E87" s="9" t="s">
        <v>135</v>
      </c>
      <c r="F87" s="9" t="s">
        <v>132</v>
      </c>
      <c r="G87" s="9" t="s">
        <v>132</v>
      </c>
      <c r="H87" s="9" t="s">
        <v>132</v>
      </c>
      <c r="I87" s="9" t="s">
        <v>132</v>
      </c>
      <c r="J87" s="9" t="s">
        <v>326</v>
      </c>
      <c r="K87" s="9" t="s">
        <v>139</v>
      </c>
    </row>
    <row r="88" spans="1:11" x14ac:dyDescent="0.25">
      <c r="A88" s="9" t="s">
        <v>347</v>
      </c>
      <c r="B88" s="9" t="s">
        <v>348</v>
      </c>
      <c r="C88" s="9" t="s">
        <v>142</v>
      </c>
      <c r="D88" s="9" t="s">
        <v>143</v>
      </c>
      <c r="E88" s="9" t="s">
        <v>135</v>
      </c>
      <c r="F88" s="9" t="s">
        <v>132</v>
      </c>
      <c r="G88" s="9" t="s">
        <v>132</v>
      </c>
      <c r="H88" s="9" t="s">
        <v>132</v>
      </c>
      <c r="I88" s="9" t="s">
        <v>132</v>
      </c>
      <c r="J88" s="9" t="s">
        <v>144</v>
      </c>
      <c r="K88" s="9" t="s">
        <v>139</v>
      </c>
    </row>
    <row r="89" spans="1:11" x14ac:dyDescent="0.25">
      <c r="A89" s="9" t="s">
        <v>349</v>
      </c>
      <c r="B89" s="9" t="s">
        <v>350</v>
      </c>
      <c r="C89" s="9" t="s">
        <v>142</v>
      </c>
      <c r="D89" s="9" t="s">
        <v>143</v>
      </c>
      <c r="E89" s="9" t="s">
        <v>135</v>
      </c>
      <c r="F89" s="9" t="s">
        <v>132</v>
      </c>
      <c r="G89" s="9" t="s">
        <v>132</v>
      </c>
      <c r="H89" s="9" t="s">
        <v>132</v>
      </c>
      <c r="I89" s="9" t="s">
        <v>132</v>
      </c>
      <c r="J89" s="9" t="s">
        <v>144</v>
      </c>
      <c r="K89" s="9" t="s">
        <v>139</v>
      </c>
    </row>
    <row r="90" spans="1:11" x14ac:dyDescent="0.25">
      <c r="A90" s="9" t="s">
        <v>351</v>
      </c>
      <c r="B90" s="9" t="s">
        <v>338</v>
      </c>
      <c r="C90" s="9" t="s">
        <v>142</v>
      </c>
      <c r="D90" s="9" t="s">
        <v>143</v>
      </c>
      <c r="E90" s="9" t="s">
        <v>135</v>
      </c>
      <c r="F90" s="9" t="s">
        <v>132</v>
      </c>
      <c r="G90" s="9" t="s">
        <v>132</v>
      </c>
      <c r="H90" s="9" t="s">
        <v>132</v>
      </c>
      <c r="I90" s="9" t="s">
        <v>132</v>
      </c>
      <c r="J90" s="9" t="s">
        <v>147</v>
      </c>
      <c r="K90" s="9" t="s">
        <v>167</v>
      </c>
    </row>
    <row r="91" spans="1:11" x14ac:dyDescent="0.25">
      <c r="A91" s="9" t="s">
        <v>352</v>
      </c>
      <c r="B91" s="9" t="s">
        <v>353</v>
      </c>
      <c r="C91" s="9" t="s">
        <v>142</v>
      </c>
      <c r="D91" s="9" t="s">
        <v>143</v>
      </c>
      <c r="E91" s="9" t="s">
        <v>135</v>
      </c>
      <c r="F91" s="9" t="s">
        <v>132</v>
      </c>
      <c r="G91" s="9" t="s">
        <v>132</v>
      </c>
      <c r="H91" s="9" t="s">
        <v>132</v>
      </c>
      <c r="I91" s="9" t="s">
        <v>132</v>
      </c>
      <c r="J91" s="9" t="s">
        <v>144</v>
      </c>
      <c r="K91" s="9" t="s">
        <v>139</v>
      </c>
    </row>
    <row r="92" spans="1:11" x14ac:dyDescent="0.25">
      <c r="A92" s="9" t="s">
        <v>354</v>
      </c>
      <c r="B92" s="9" t="s">
        <v>355</v>
      </c>
      <c r="C92" s="9" t="s">
        <v>142</v>
      </c>
      <c r="D92" s="9" t="s">
        <v>143</v>
      </c>
      <c r="E92" s="9" t="s">
        <v>135</v>
      </c>
      <c r="F92" s="9" t="s">
        <v>132</v>
      </c>
      <c r="G92" s="9" t="s">
        <v>132</v>
      </c>
      <c r="H92" s="9" t="s">
        <v>132</v>
      </c>
      <c r="I92" s="9" t="s">
        <v>132</v>
      </c>
      <c r="J92" s="9" t="s">
        <v>144</v>
      </c>
      <c r="K92" s="9" t="s">
        <v>139</v>
      </c>
    </row>
    <row r="93" spans="1:11" x14ac:dyDescent="0.25">
      <c r="A93" s="9" t="s">
        <v>356</v>
      </c>
      <c r="B93" s="9" t="s">
        <v>357</v>
      </c>
      <c r="C93" s="9" t="s">
        <v>142</v>
      </c>
      <c r="D93" s="9" t="s">
        <v>143</v>
      </c>
      <c r="E93" s="9" t="s">
        <v>135</v>
      </c>
      <c r="F93" s="9" t="s">
        <v>132</v>
      </c>
      <c r="G93" s="9" t="s">
        <v>132</v>
      </c>
      <c r="H93" s="9" t="s">
        <v>132</v>
      </c>
      <c r="I93" s="9" t="s">
        <v>132</v>
      </c>
      <c r="J93" s="9" t="s">
        <v>144</v>
      </c>
      <c r="K93" s="9" t="s">
        <v>139</v>
      </c>
    </row>
    <row r="94" spans="1:11" x14ac:dyDescent="0.25">
      <c r="A94" s="9" t="s">
        <v>358</v>
      </c>
      <c r="B94" s="9" t="s">
        <v>359</v>
      </c>
      <c r="C94" s="9" t="s">
        <v>142</v>
      </c>
      <c r="D94" s="9" t="s">
        <v>143</v>
      </c>
      <c r="E94" s="9" t="s">
        <v>135</v>
      </c>
      <c r="F94" s="9" t="s">
        <v>132</v>
      </c>
      <c r="G94" s="9" t="s">
        <v>132</v>
      </c>
      <c r="H94" s="9" t="s">
        <v>132</v>
      </c>
      <c r="I94" s="9" t="s">
        <v>132</v>
      </c>
      <c r="J94" s="9" t="s">
        <v>144</v>
      </c>
      <c r="K94" s="9" t="s">
        <v>139</v>
      </c>
    </row>
    <row r="95" spans="1:11" x14ac:dyDescent="0.25">
      <c r="A95" s="9" t="s">
        <v>360</v>
      </c>
      <c r="B95" s="9" t="s">
        <v>361</v>
      </c>
      <c r="C95" s="9" t="s">
        <v>142</v>
      </c>
      <c r="D95" s="9" t="s">
        <v>143</v>
      </c>
      <c r="E95" s="9" t="s">
        <v>135</v>
      </c>
      <c r="F95" s="9" t="s">
        <v>132</v>
      </c>
      <c r="G95" s="9" t="s">
        <v>132</v>
      </c>
      <c r="H95" s="9" t="s">
        <v>132</v>
      </c>
      <c r="I95" s="9" t="s">
        <v>132</v>
      </c>
      <c r="J95" s="9" t="s">
        <v>144</v>
      </c>
      <c r="K95" s="9" t="s">
        <v>139</v>
      </c>
    </row>
    <row r="96" spans="1:11" x14ac:dyDescent="0.25">
      <c r="A96" s="9" t="s">
        <v>362</v>
      </c>
      <c r="B96" s="9" t="s">
        <v>363</v>
      </c>
      <c r="C96" s="9" t="s">
        <v>142</v>
      </c>
      <c r="D96" s="9" t="s">
        <v>143</v>
      </c>
      <c r="E96" s="9" t="s">
        <v>135</v>
      </c>
      <c r="F96" s="9" t="s">
        <v>132</v>
      </c>
      <c r="G96" s="9" t="s">
        <v>132</v>
      </c>
      <c r="H96" s="9" t="s">
        <v>132</v>
      </c>
      <c r="I96" s="9" t="s">
        <v>132</v>
      </c>
      <c r="J96" s="9" t="s">
        <v>144</v>
      </c>
      <c r="K96" s="9" t="s">
        <v>139</v>
      </c>
    </row>
    <row r="97" spans="1:11" x14ac:dyDescent="0.25">
      <c r="A97" s="9" t="s">
        <v>364</v>
      </c>
      <c r="B97" s="9" t="s">
        <v>365</v>
      </c>
      <c r="C97" s="9" t="s">
        <v>142</v>
      </c>
      <c r="D97" s="9" t="s">
        <v>143</v>
      </c>
      <c r="E97" s="9" t="s">
        <v>135</v>
      </c>
      <c r="F97" s="9" t="s">
        <v>132</v>
      </c>
      <c r="G97" s="9" t="s">
        <v>132</v>
      </c>
      <c r="H97" s="9" t="s">
        <v>132</v>
      </c>
      <c r="I97" s="9" t="s">
        <v>132</v>
      </c>
      <c r="J97" s="9" t="s">
        <v>312</v>
      </c>
      <c r="K97" s="9" t="s">
        <v>139</v>
      </c>
    </row>
    <row r="98" spans="1:11" x14ac:dyDescent="0.25">
      <c r="A98" s="9" t="s">
        <v>366</v>
      </c>
      <c r="B98" s="9" t="s">
        <v>344</v>
      </c>
      <c r="C98" s="9" t="s">
        <v>142</v>
      </c>
      <c r="D98" s="9" t="s">
        <v>143</v>
      </c>
      <c r="E98" s="9" t="s">
        <v>135</v>
      </c>
      <c r="F98" s="9" t="s">
        <v>132</v>
      </c>
      <c r="G98" s="9" t="s">
        <v>132</v>
      </c>
      <c r="H98" s="9" t="s">
        <v>132</v>
      </c>
      <c r="I98" s="9" t="s">
        <v>132</v>
      </c>
      <c r="J98" s="9" t="s">
        <v>147</v>
      </c>
      <c r="K98" s="9" t="s">
        <v>167</v>
      </c>
    </row>
    <row r="99" spans="1:11" x14ac:dyDescent="0.25">
      <c r="A99" s="9" t="s">
        <v>367</v>
      </c>
      <c r="B99" s="9" t="s">
        <v>368</v>
      </c>
      <c r="C99" s="9" t="s">
        <v>142</v>
      </c>
      <c r="D99" s="9" t="s">
        <v>368</v>
      </c>
      <c r="E99" s="9" t="s">
        <v>135</v>
      </c>
      <c r="F99" s="9" t="s">
        <v>132</v>
      </c>
      <c r="G99" s="9" t="s">
        <v>132</v>
      </c>
      <c r="H99" s="9" t="s">
        <v>132</v>
      </c>
      <c r="I99" s="9" t="s">
        <v>132</v>
      </c>
      <c r="J99" s="9" t="s">
        <v>369</v>
      </c>
      <c r="K99" s="9" t="s">
        <v>139</v>
      </c>
    </row>
    <row r="100" spans="1:11" x14ac:dyDescent="0.25">
      <c r="A100" s="9" t="s">
        <v>370</v>
      </c>
      <c r="B100" s="9" t="s">
        <v>371</v>
      </c>
      <c r="C100" s="9" t="s">
        <v>142</v>
      </c>
      <c r="D100" s="9" t="s">
        <v>143</v>
      </c>
      <c r="E100" s="9" t="s">
        <v>135</v>
      </c>
      <c r="F100" s="9" t="s">
        <v>132</v>
      </c>
      <c r="G100" s="9" t="s">
        <v>132</v>
      </c>
      <c r="H100" s="9" t="s">
        <v>132</v>
      </c>
      <c r="I100" s="9" t="s">
        <v>132</v>
      </c>
      <c r="J100" s="9" t="s">
        <v>144</v>
      </c>
      <c r="K100" s="9" t="s">
        <v>139</v>
      </c>
    </row>
    <row r="101" spans="1:11" x14ac:dyDescent="0.25">
      <c r="A101" s="9" t="s">
        <v>372</v>
      </c>
      <c r="B101" s="9" t="s">
        <v>373</v>
      </c>
      <c r="C101" s="9" t="s">
        <v>142</v>
      </c>
      <c r="D101" s="9" t="s">
        <v>143</v>
      </c>
      <c r="E101" s="9" t="s">
        <v>135</v>
      </c>
      <c r="F101" s="9" t="s">
        <v>132</v>
      </c>
      <c r="G101" s="9" t="s">
        <v>132</v>
      </c>
      <c r="H101" s="9" t="s">
        <v>132</v>
      </c>
      <c r="I101" s="9" t="s">
        <v>132</v>
      </c>
      <c r="J101" s="9" t="s">
        <v>374</v>
      </c>
      <c r="K101" s="9" t="s">
        <v>139</v>
      </c>
    </row>
    <row r="102" spans="1:11" x14ac:dyDescent="0.25">
      <c r="A102" s="9" t="s">
        <v>375</v>
      </c>
      <c r="B102" s="9" t="s">
        <v>376</v>
      </c>
      <c r="C102" s="9" t="s">
        <v>142</v>
      </c>
      <c r="D102" s="9" t="s">
        <v>143</v>
      </c>
      <c r="E102" s="9" t="s">
        <v>135</v>
      </c>
      <c r="F102" s="9" t="s">
        <v>132</v>
      </c>
      <c r="G102" s="9" t="s">
        <v>132</v>
      </c>
      <c r="H102" s="9" t="s">
        <v>132</v>
      </c>
      <c r="I102" s="9" t="s">
        <v>132</v>
      </c>
      <c r="J102" s="9" t="s">
        <v>229</v>
      </c>
      <c r="K102" s="9" t="s">
        <v>139</v>
      </c>
    </row>
    <row r="103" spans="1:11" x14ac:dyDescent="0.25">
      <c r="A103" s="9" t="s">
        <v>377</v>
      </c>
      <c r="B103" s="9" t="s">
        <v>378</v>
      </c>
      <c r="C103" s="9" t="s">
        <v>142</v>
      </c>
      <c r="D103" s="9" t="s">
        <v>143</v>
      </c>
      <c r="E103" s="9" t="s">
        <v>135</v>
      </c>
      <c r="F103" s="9" t="s">
        <v>132</v>
      </c>
      <c r="G103" s="9" t="s">
        <v>132</v>
      </c>
      <c r="H103" s="9" t="s">
        <v>132</v>
      </c>
      <c r="I103" s="9" t="s">
        <v>132</v>
      </c>
      <c r="J103" s="9" t="s">
        <v>144</v>
      </c>
      <c r="K103" s="9" t="s">
        <v>139</v>
      </c>
    </row>
    <row r="104" spans="1:11" x14ac:dyDescent="0.25">
      <c r="A104" s="9" t="s">
        <v>379</v>
      </c>
      <c r="B104" s="9" t="s">
        <v>380</v>
      </c>
      <c r="C104" s="9" t="s">
        <v>142</v>
      </c>
      <c r="D104" s="9" t="s">
        <v>143</v>
      </c>
      <c r="E104" s="9" t="s">
        <v>135</v>
      </c>
      <c r="F104" s="9" t="s">
        <v>132</v>
      </c>
      <c r="G104" s="9" t="s">
        <v>132</v>
      </c>
      <c r="H104" s="9" t="s">
        <v>132</v>
      </c>
      <c r="I104" s="9" t="s">
        <v>132</v>
      </c>
      <c r="J104" s="9" t="s">
        <v>144</v>
      </c>
      <c r="K104" s="9" t="s">
        <v>139</v>
      </c>
    </row>
    <row r="105" spans="1:11" x14ac:dyDescent="0.25">
      <c r="A105" s="9" t="s">
        <v>381</v>
      </c>
      <c r="B105" s="9" t="s">
        <v>382</v>
      </c>
      <c r="C105" s="9" t="s">
        <v>142</v>
      </c>
      <c r="D105" s="9" t="s">
        <v>143</v>
      </c>
      <c r="E105" s="9" t="s">
        <v>135</v>
      </c>
      <c r="F105" s="9" t="s">
        <v>132</v>
      </c>
      <c r="G105" s="9" t="s">
        <v>132</v>
      </c>
      <c r="H105" s="9" t="s">
        <v>132</v>
      </c>
      <c r="I105" s="9" t="s">
        <v>132</v>
      </c>
      <c r="J105" s="9" t="s">
        <v>147</v>
      </c>
      <c r="K105" s="9" t="s">
        <v>139</v>
      </c>
    </row>
    <row r="106" spans="1:11" x14ac:dyDescent="0.25">
      <c r="A106" s="9" t="s">
        <v>383</v>
      </c>
      <c r="B106" s="9" t="s">
        <v>384</v>
      </c>
      <c r="C106" s="9" t="s">
        <v>142</v>
      </c>
      <c r="D106" s="9" t="s">
        <v>143</v>
      </c>
      <c r="E106" s="9" t="s">
        <v>135</v>
      </c>
      <c r="F106" s="9" t="s">
        <v>132</v>
      </c>
      <c r="G106" s="9" t="s">
        <v>132</v>
      </c>
      <c r="H106" s="9" t="s">
        <v>132</v>
      </c>
      <c r="I106" s="9" t="s">
        <v>132</v>
      </c>
      <c r="J106" s="9" t="s">
        <v>144</v>
      </c>
      <c r="K106" s="9" t="s">
        <v>245</v>
      </c>
    </row>
    <row r="107" spans="1:11" x14ac:dyDescent="0.25">
      <c r="A107" s="9" t="s">
        <v>385</v>
      </c>
      <c r="B107" s="9" t="s">
        <v>386</v>
      </c>
      <c r="C107" s="9" t="s">
        <v>227</v>
      </c>
      <c r="D107" s="9" t="s">
        <v>228</v>
      </c>
      <c r="E107" s="9" t="s">
        <v>135</v>
      </c>
      <c r="F107" s="9" t="s">
        <v>132</v>
      </c>
      <c r="G107" s="9" t="s">
        <v>132</v>
      </c>
      <c r="H107" s="9" t="s">
        <v>132</v>
      </c>
      <c r="I107" s="9" t="s">
        <v>132</v>
      </c>
      <c r="J107" s="9" t="s">
        <v>244</v>
      </c>
      <c r="K107" s="9" t="s">
        <v>139</v>
      </c>
    </row>
    <row r="108" spans="1:11" x14ac:dyDescent="0.25">
      <c r="A108" s="9" t="s">
        <v>387</v>
      </c>
      <c r="B108" s="9" t="s">
        <v>388</v>
      </c>
      <c r="C108" s="9" t="s">
        <v>227</v>
      </c>
      <c r="D108" s="9" t="s">
        <v>228</v>
      </c>
      <c r="E108" s="9" t="s">
        <v>135</v>
      </c>
      <c r="F108" s="9" t="s">
        <v>132</v>
      </c>
      <c r="G108" s="9" t="s">
        <v>132</v>
      </c>
      <c r="H108" s="9" t="s">
        <v>132</v>
      </c>
      <c r="I108" s="9" t="s">
        <v>132</v>
      </c>
      <c r="J108" s="9" t="s">
        <v>321</v>
      </c>
      <c r="K108" s="9" t="s">
        <v>139</v>
      </c>
    </row>
    <row r="109" spans="1:11" x14ac:dyDescent="0.25">
      <c r="A109" s="9" t="s">
        <v>389</v>
      </c>
      <c r="B109" s="9" t="s">
        <v>390</v>
      </c>
      <c r="C109" s="9" t="s">
        <v>227</v>
      </c>
      <c r="D109" s="9" t="s">
        <v>228</v>
      </c>
      <c r="E109" s="9" t="s">
        <v>135</v>
      </c>
      <c r="F109" s="9" t="s">
        <v>132</v>
      </c>
      <c r="G109" s="9" t="s">
        <v>132</v>
      </c>
      <c r="H109" s="9" t="s">
        <v>132</v>
      </c>
      <c r="I109" s="9" t="s">
        <v>132</v>
      </c>
      <c r="J109" s="9" t="s">
        <v>244</v>
      </c>
      <c r="K109" s="9" t="s">
        <v>139</v>
      </c>
    </row>
    <row r="110" spans="1:11" x14ac:dyDescent="0.25">
      <c r="A110" s="9" t="s">
        <v>391</v>
      </c>
      <c r="B110" s="9" t="s">
        <v>392</v>
      </c>
      <c r="C110" s="9" t="s">
        <v>227</v>
      </c>
      <c r="D110" s="9" t="s">
        <v>228</v>
      </c>
      <c r="E110" s="9" t="s">
        <v>135</v>
      </c>
      <c r="F110" s="9" t="s">
        <v>132</v>
      </c>
      <c r="G110" s="9" t="s">
        <v>132</v>
      </c>
      <c r="H110" s="9" t="s">
        <v>132</v>
      </c>
      <c r="I110" s="9" t="s">
        <v>132</v>
      </c>
      <c r="J110" s="9" t="s">
        <v>244</v>
      </c>
      <c r="K110" s="9" t="s">
        <v>139</v>
      </c>
    </row>
    <row r="111" spans="1:11" x14ac:dyDescent="0.25">
      <c r="A111" s="9" t="s">
        <v>393</v>
      </c>
      <c r="B111" s="9" t="s">
        <v>392</v>
      </c>
      <c r="C111" s="9" t="s">
        <v>227</v>
      </c>
      <c r="D111" s="9" t="s">
        <v>228</v>
      </c>
      <c r="E111" s="9" t="s">
        <v>135</v>
      </c>
      <c r="F111" s="9" t="s">
        <v>132</v>
      </c>
      <c r="G111" s="9" t="s">
        <v>132</v>
      </c>
      <c r="H111" s="9" t="s">
        <v>132</v>
      </c>
      <c r="I111" s="9" t="s">
        <v>132</v>
      </c>
      <c r="J111" s="9" t="s">
        <v>244</v>
      </c>
      <c r="K111" s="9" t="s">
        <v>139</v>
      </c>
    </row>
    <row r="112" spans="1:11" x14ac:dyDescent="0.25">
      <c r="A112" s="9" t="s">
        <v>1538</v>
      </c>
      <c r="B112" s="9" t="s">
        <v>1539</v>
      </c>
      <c r="C112" s="9" t="s">
        <v>227</v>
      </c>
      <c r="D112" s="9" t="s">
        <v>228</v>
      </c>
      <c r="E112" s="9" t="s">
        <v>135</v>
      </c>
      <c r="F112" s="9" t="s">
        <v>132</v>
      </c>
      <c r="G112" s="9" t="s">
        <v>132</v>
      </c>
      <c r="H112" s="9" t="s">
        <v>132</v>
      </c>
      <c r="I112" s="9" t="s">
        <v>132</v>
      </c>
      <c r="J112" s="9" t="s">
        <v>1540</v>
      </c>
      <c r="K112" s="9" t="s">
        <v>139</v>
      </c>
    </row>
    <row r="113" spans="1:11" x14ac:dyDescent="0.25">
      <c r="A113" s="9" t="s">
        <v>394</v>
      </c>
      <c r="B113" s="9" t="s">
        <v>395</v>
      </c>
      <c r="C113" s="9" t="s">
        <v>227</v>
      </c>
      <c r="D113" s="9" t="s">
        <v>228</v>
      </c>
      <c r="E113" s="9" t="s">
        <v>135</v>
      </c>
      <c r="F113" s="9" t="s">
        <v>132</v>
      </c>
      <c r="G113" s="9" t="s">
        <v>132</v>
      </c>
      <c r="H113" s="9" t="s">
        <v>132</v>
      </c>
      <c r="I113" s="9" t="s">
        <v>132</v>
      </c>
      <c r="J113" s="9" t="s">
        <v>244</v>
      </c>
      <c r="K113" s="9" t="s">
        <v>245</v>
      </c>
    </row>
    <row r="114" spans="1:11" x14ac:dyDescent="0.25">
      <c r="A114" s="9" t="s">
        <v>396</v>
      </c>
      <c r="B114" s="9" t="s">
        <v>397</v>
      </c>
      <c r="C114" s="9" t="s">
        <v>227</v>
      </c>
      <c r="D114" s="9" t="s">
        <v>228</v>
      </c>
      <c r="E114" s="9" t="s">
        <v>135</v>
      </c>
      <c r="F114" s="9" t="s">
        <v>132</v>
      </c>
      <c r="G114" s="9" t="s">
        <v>132</v>
      </c>
      <c r="H114" s="9" t="s">
        <v>132</v>
      </c>
      <c r="I114" s="9" t="s">
        <v>132</v>
      </c>
      <c r="J114" s="9" t="s">
        <v>244</v>
      </c>
      <c r="K114" s="9" t="s">
        <v>245</v>
      </c>
    </row>
    <row r="115" spans="1:11" x14ac:dyDescent="0.25">
      <c r="A115" s="9" t="s">
        <v>398</v>
      </c>
      <c r="B115" s="9" t="s">
        <v>399</v>
      </c>
      <c r="C115" s="9" t="s">
        <v>227</v>
      </c>
      <c r="D115" s="9" t="s">
        <v>228</v>
      </c>
      <c r="E115" s="9" t="s">
        <v>135</v>
      </c>
      <c r="F115" s="9" t="s">
        <v>132</v>
      </c>
      <c r="G115" s="9" t="s">
        <v>132</v>
      </c>
      <c r="H115" s="9" t="s">
        <v>132</v>
      </c>
      <c r="I115" s="9" t="s">
        <v>132</v>
      </c>
      <c r="J115" s="9" t="s">
        <v>244</v>
      </c>
      <c r="K115" s="9" t="s">
        <v>245</v>
      </c>
    </row>
    <row r="116" spans="1:11" x14ac:dyDescent="0.25">
      <c r="A116" s="9" t="s">
        <v>400</v>
      </c>
      <c r="B116" s="9" t="s">
        <v>401</v>
      </c>
      <c r="C116" s="9" t="s">
        <v>227</v>
      </c>
      <c r="D116" s="9" t="s">
        <v>228</v>
      </c>
      <c r="E116" s="9" t="s">
        <v>135</v>
      </c>
      <c r="F116" s="9" t="s">
        <v>132</v>
      </c>
      <c r="G116" s="9" t="s">
        <v>132</v>
      </c>
      <c r="H116" s="9" t="s">
        <v>132</v>
      </c>
      <c r="I116" s="9" t="s">
        <v>132</v>
      </c>
      <c r="J116" s="9" t="s">
        <v>244</v>
      </c>
      <c r="K116" s="9" t="s">
        <v>245</v>
      </c>
    </row>
    <row r="117" spans="1:11" x14ac:dyDescent="0.25">
      <c r="A117" s="9" t="s">
        <v>402</v>
      </c>
      <c r="B117" s="9" t="s">
        <v>403</v>
      </c>
      <c r="C117" s="9" t="s">
        <v>227</v>
      </c>
      <c r="D117" s="9" t="s">
        <v>228</v>
      </c>
      <c r="E117" s="9" t="s">
        <v>135</v>
      </c>
      <c r="F117" s="9" t="s">
        <v>132</v>
      </c>
      <c r="G117" s="9" t="s">
        <v>132</v>
      </c>
      <c r="H117" s="9" t="s">
        <v>132</v>
      </c>
      <c r="I117" s="9" t="s">
        <v>132</v>
      </c>
      <c r="J117" s="9" t="s">
        <v>244</v>
      </c>
      <c r="K117" s="9" t="s">
        <v>245</v>
      </c>
    </row>
    <row r="118" spans="1:11" x14ac:dyDescent="0.25">
      <c r="A118" s="9" t="s">
        <v>404</v>
      </c>
      <c r="B118" s="9" t="s">
        <v>405</v>
      </c>
      <c r="C118" s="9" t="s">
        <v>227</v>
      </c>
      <c r="D118" s="9" t="s">
        <v>228</v>
      </c>
      <c r="E118" s="9" t="s">
        <v>135</v>
      </c>
      <c r="F118" s="9" t="s">
        <v>132</v>
      </c>
      <c r="G118" s="9" t="s">
        <v>132</v>
      </c>
      <c r="H118" s="9" t="s">
        <v>132</v>
      </c>
      <c r="I118" s="9" t="s">
        <v>132</v>
      </c>
      <c r="J118" s="9" t="s">
        <v>244</v>
      </c>
      <c r="K118" s="9" t="s">
        <v>139</v>
      </c>
    </row>
    <row r="119" spans="1:11" x14ac:dyDescent="0.25">
      <c r="A119" s="9" t="s">
        <v>406</v>
      </c>
      <c r="B119" s="9" t="s">
        <v>407</v>
      </c>
      <c r="C119" s="9" t="s">
        <v>227</v>
      </c>
      <c r="D119" s="9" t="s">
        <v>228</v>
      </c>
      <c r="E119" s="9" t="s">
        <v>135</v>
      </c>
      <c r="F119" s="9" t="s">
        <v>132</v>
      </c>
      <c r="G119" s="9" t="s">
        <v>132</v>
      </c>
      <c r="H119" s="9" t="s">
        <v>132</v>
      </c>
      <c r="I119" s="9" t="s">
        <v>132</v>
      </c>
      <c r="J119" s="9" t="s">
        <v>244</v>
      </c>
      <c r="K119" s="9" t="s">
        <v>245</v>
      </c>
    </row>
    <row r="120" spans="1:11" x14ac:dyDescent="0.25">
      <c r="A120" s="9" t="s">
        <v>408</v>
      </c>
      <c r="B120" s="9" t="s">
        <v>409</v>
      </c>
      <c r="C120" s="9" t="s">
        <v>227</v>
      </c>
      <c r="D120" s="9" t="s">
        <v>228</v>
      </c>
      <c r="E120" s="9" t="s">
        <v>135</v>
      </c>
      <c r="F120" s="9" t="s">
        <v>132</v>
      </c>
      <c r="G120" s="9" t="s">
        <v>132</v>
      </c>
      <c r="H120" s="9" t="s">
        <v>132</v>
      </c>
      <c r="I120" s="9" t="s">
        <v>132</v>
      </c>
      <c r="J120" s="9" t="s">
        <v>244</v>
      </c>
      <c r="K120" s="9" t="s">
        <v>245</v>
      </c>
    </row>
    <row r="121" spans="1:11" x14ac:dyDescent="0.25">
      <c r="A121" s="9" t="s">
        <v>410</v>
      </c>
      <c r="B121" s="9" t="s">
        <v>411</v>
      </c>
      <c r="C121" s="9" t="s">
        <v>227</v>
      </c>
      <c r="D121" s="9" t="s">
        <v>228</v>
      </c>
      <c r="E121" s="9" t="s">
        <v>135</v>
      </c>
      <c r="F121" s="9" t="s">
        <v>132</v>
      </c>
      <c r="G121" s="9" t="s">
        <v>132</v>
      </c>
      <c r="H121" s="9" t="s">
        <v>132</v>
      </c>
      <c r="I121" s="9" t="s">
        <v>132</v>
      </c>
      <c r="J121" s="9" t="s">
        <v>244</v>
      </c>
      <c r="K121" s="9" t="s">
        <v>139</v>
      </c>
    </row>
    <row r="122" spans="1:11" x14ac:dyDescent="0.25">
      <c r="A122" s="9" t="s">
        <v>412</v>
      </c>
      <c r="B122" s="9" t="s">
        <v>413</v>
      </c>
      <c r="C122" s="9" t="s">
        <v>227</v>
      </c>
      <c r="D122" s="9" t="s">
        <v>228</v>
      </c>
      <c r="E122" s="9" t="s">
        <v>135</v>
      </c>
      <c r="F122" s="9" t="s">
        <v>132</v>
      </c>
      <c r="G122" s="9" t="s">
        <v>132</v>
      </c>
      <c r="H122" s="9" t="s">
        <v>132</v>
      </c>
      <c r="I122" s="9" t="s">
        <v>132</v>
      </c>
      <c r="J122" s="9" t="s">
        <v>244</v>
      </c>
      <c r="K122" s="9" t="s">
        <v>245</v>
      </c>
    </row>
    <row r="123" spans="1:11" x14ac:dyDescent="0.25">
      <c r="A123" s="9" t="s">
        <v>414</v>
      </c>
      <c r="B123" s="9" t="s">
        <v>415</v>
      </c>
      <c r="C123" s="9" t="s">
        <v>227</v>
      </c>
      <c r="D123" s="9" t="s">
        <v>228</v>
      </c>
      <c r="E123" s="9" t="s">
        <v>135</v>
      </c>
      <c r="F123" s="9" t="s">
        <v>132</v>
      </c>
      <c r="G123" s="9" t="s">
        <v>132</v>
      </c>
      <c r="H123" s="9" t="s">
        <v>132</v>
      </c>
      <c r="I123" s="9" t="s">
        <v>132</v>
      </c>
      <c r="J123" s="9" t="s">
        <v>244</v>
      </c>
      <c r="K123" s="9" t="s">
        <v>245</v>
      </c>
    </row>
    <row r="124" spans="1:11" x14ac:dyDescent="0.25">
      <c r="A124" s="9" t="s">
        <v>416</v>
      </c>
      <c r="B124" s="9" t="s">
        <v>417</v>
      </c>
      <c r="C124" s="9" t="s">
        <v>227</v>
      </c>
      <c r="D124" s="9" t="s">
        <v>228</v>
      </c>
      <c r="E124" s="9" t="s">
        <v>135</v>
      </c>
      <c r="F124" s="9" t="s">
        <v>132</v>
      </c>
      <c r="G124" s="9" t="s">
        <v>132</v>
      </c>
      <c r="H124" s="9" t="s">
        <v>132</v>
      </c>
      <c r="I124" s="9" t="s">
        <v>132</v>
      </c>
      <c r="J124" s="9" t="s">
        <v>244</v>
      </c>
      <c r="K124" s="9" t="s">
        <v>139</v>
      </c>
    </row>
    <row r="125" spans="1:11" x14ac:dyDescent="0.25">
      <c r="A125" s="9" t="s">
        <v>418</v>
      </c>
      <c r="B125" s="9" t="s">
        <v>419</v>
      </c>
      <c r="C125" s="9" t="s">
        <v>227</v>
      </c>
      <c r="D125" s="9" t="s">
        <v>228</v>
      </c>
      <c r="E125" s="9" t="s">
        <v>135</v>
      </c>
      <c r="F125" s="9" t="s">
        <v>132</v>
      </c>
      <c r="G125" s="9" t="s">
        <v>132</v>
      </c>
      <c r="H125" s="9" t="s">
        <v>132</v>
      </c>
      <c r="I125" s="9" t="s">
        <v>132</v>
      </c>
      <c r="J125" s="9" t="s">
        <v>244</v>
      </c>
      <c r="K125" s="9" t="s">
        <v>245</v>
      </c>
    </row>
    <row r="126" spans="1:11" x14ac:dyDescent="0.25">
      <c r="A126" s="9" t="s">
        <v>420</v>
      </c>
      <c r="B126" s="9" t="s">
        <v>421</v>
      </c>
      <c r="C126" s="9" t="s">
        <v>227</v>
      </c>
      <c r="D126" s="9" t="s">
        <v>228</v>
      </c>
      <c r="E126" s="9" t="s">
        <v>135</v>
      </c>
      <c r="F126" s="9" t="s">
        <v>132</v>
      </c>
      <c r="G126" s="9" t="s">
        <v>132</v>
      </c>
      <c r="H126" s="9" t="s">
        <v>132</v>
      </c>
      <c r="I126" s="9" t="s">
        <v>132</v>
      </c>
      <c r="J126" s="9" t="s">
        <v>244</v>
      </c>
      <c r="K126" s="9" t="s">
        <v>245</v>
      </c>
    </row>
    <row r="127" spans="1:11" x14ac:dyDescent="0.25">
      <c r="A127" s="9" t="s">
        <v>422</v>
      </c>
      <c r="B127" s="9" t="s">
        <v>423</v>
      </c>
      <c r="C127" s="9" t="s">
        <v>227</v>
      </c>
      <c r="D127" s="9" t="s">
        <v>228</v>
      </c>
      <c r="E127" s="9" t="s">
        <v>135</v>
      </c>
      <c r="F127" s="9" t="s">
        <v>132</v>
      </c>
      <c r="G127" s="9" t="s">
        <v>132</v>
      </c>
      <c r="H127" s="9" t="s">
        <v>132</v>
      </c>
      <c r="I127" s="9" t="s">
        <v>132</v>
      </c>
      <c r="J127" s="9" t="s">
        <v>424</v>
      </c>
      <c r="K127" s="9" t="s">
        <v>139</v>
      </c>
    </row>
    <row r="128" spans="1:11" x14ac:dyDescent="0.25">
      <c r="A128" s="9" t="s">
        <v>425</v>
      </c>
      <c r="B128" s="9" t="s">
        <v>426</v>
      </c>
      <c r="C128" s="9" t="s">
        <v>227</v>
      </c>
      <c r="D128" s="9" t="s">
        <v>228</v>
      </c>
      <c r="E128" s="9" t="s">
        <v>135</v>
      </c>
      <c r="F128" s="9" t="s">
        <v>132</v>
      </c>
      <c r="G128" s="9" t="s">
        <v>132</v>
      </c>
      <c r="H128" s="9" t="s">
        <v>132</v>
      </c>
      <c r="I128" s="9" t="s">
        <v>132</v>
      </c>
      <c r="J128" s="9" t="s">
        <v>424</v>
      </c>
      <c r="K128" s="9" t="s">
        <v>245</v>
      </c>
    </row>
    <row r="129" spans="1:11" x14ac:dyDescent="0.25">
      <c r="A129" s="9" t="s">
        <v>427</v>
      </c>
      <c r="B129" s="9" t="s">
        <v>428</v>
      </c>
      <c r="C129" s="9" t="s">
        <v>227</v>
      </c>
      <c r="D129" s="9" t="s">
        <v>228</v>
      </c>
      <c r="E129" s="9" t="s">
        <v>135</v>
      </c>
      <c r="F129" s="9" t="s">
        <v>132</v>
      </c>
      <c r="G129" s="9" t="s">
        <v>132</v>
      </c>
      <c r="H129" s="9" t="s">
        <v>132</v>
      </c>
      <c r="I129" s="9" t="s">
        <v>132</v>
      </c>
      <c r="J129" s="9" t="s">
        <v>424</v>
      </c>
      <c r="K129" s="9" t="s">
        <v>245</v>
      </c>
    </row>
    <row r="130" spans="1:11" x14ac:dyDescent="0.25">
      <c r="A130" s="9" t="s">
        <v>429</v>
      </c>
      <c r="B130" s="9" t="s">
        <v>430</v>
      </c>
      <c r="C130" s="9" t="s">
        <v>227</v>
      </c>
      <c r="D130" s="9" t="s">
        <v>228</v>
      </c>
      <c r="E130" s="9" t="s">
        <v>135</v>
      </c>
      <c r="F130" s="9" t="s">
        <v>132</v>
      </c>
      <c r="G130" s="9" t="s">
        <v>132</v>
      </c>
      <c r="H130" s="9" t="s">
        <v>132</v>
      </c>
      <c r="I130" s="9" t="s">
        <v>132</v>
      </c>
      <c r="J130" s="9" t="s">
        <v>244</v>
      </c>
      <c r="K130" s="9" t="s">
        <v>245</v>
      </c>
    </row>
    <row r="131" spans="1:11" x14ac:dyDescent="0.25">
      <c r="A131" s="9" t="s">
        <v>431</v>
      </c>
      <c r="B131" s="9" t="s">
        <v>432</v>
      </c>
      <c r="C131" s="9" t="s">
        <v>227</v>
      </c>
      <c r="D131" s="9" t="s">
        <v>228</v>
      </c>
      <c r="E131" s="9" t="s">
        <v>135</v>
      </c>
      <c r="F131" s="9" t="s">
        <v>132</v>
      </c>
      <c r="G131" s="9" t="s">
        <v>132</v>
      </c>
      <c r="H131" s="9" t="s">
        <v>132</v>
      </c>
      <c r="I131" s="9" t="s">
        <v>132</v>
      </c>
      <c r="J131" s="9" t="s">
        <v>244</v>
      </c>
      <c r="K131" s="9" t="s">
        <v>245</v>
      </c>
    </row>
    <row r="132" spans="1:11" x14ac:dyDescent="0.25">
      <c r="A132" s="9" t="s">
        <v>433</v>
      </c>
      <c r="B132" s="9" t="s">
        <v>434</v>
      </c>
      <c r="C132" s="9" t="s">
        <v>227</v>
      </c>
      <c r="D132" s="9" t="s">
        <v>228</v>
      </c>
      <c r="E132" s="9" t="s">
        <v>135</v>
      </c>
      <c r="F132" s="9" t="s">
        <v>132</v>
      </c>
      <c r="G132" s="9" t="s">
        <v>132</v>
      </c>
      <c r="H132" s="9" t="s">
        <v>132</v>
      </c>
      <c r="I132" s="9" t="s">
        <v>132</v>
      </c>
      <c r="J132" s="9" t="s">
        <v>244</v>
      </c>
      <c r="K132" s="9" t="s">
        <v>139</v>
      </c>
    </row>
    <row r="133" spans="1:11" x14ac:dyDescent="0.25">
      <c r="A133" s="9" t="s">
        <v>435</v>
      </c>
      <c r="B133" s="9" t="s">
        <v>436</v>
      </c>
      <c r="C133" s="9" t="s">
        <v>227</v>
      </c>
      <c r="D133" s="9" t="s">
        <v>228</v>
      </c>
      <c r="E133" s="9" t="s">
        <v>135</v>
      </c>
      <c r="F133" s="9" t="s">
        <v>132</v>
      </c>
      <c r="G133" s="9" t="s">
        <v>132</v>
      </c>
      <c r="H133" s="9" t="s">
        <v>132</v>
      </c>
      <c r="I133" s="9" t="s">
        <v>132</v>
      </c>
      <c r="J133" s="9" t="s">
        <v>244</v>
      </c>
      <c r="K133" s="9" t="s">
        <v>245</v>
      </c>
    </row>
    <row r="134" spans="1:11" x14ac:dyDescent="0.25">
      <c r="A134" s="9" t="s">
        <v>437</v>
      </c>
      <c r="B134" s="9" t="s">
        <v>438</v>
      </c>
      <c r="C134" s="9" t="s">
        <v>227</v>
      </c>
      <c r="D134" s="9" t="s">
        <v>228</v>
      </c>
      <c r="E134" s="9" t="s">
        <v>135</v>
      </c>
      <c r="F134" s="9" t="s">
        <v>132</v>
      </c>
      <c r="G134" s="9" t="s">
        <v>132</v>
      </c>
      <c r="H134" s="9" t="s">
        <v>132</v>
      </c>
      <c r="I134" s="9" t="s">
        <v>132</v>
      </c>
      <c r="J134" s="9" t="s">
        <v>244</v>
      </c>
      <c r="K134" s="9" t="s">
        <v>245</v>
      </c>
    </row>
    <row r="135" spans="1:11" x14ac:dyDescent="0.25">
      <c r="A135" s="9" t="s">
        <v>439</v>
      </c>
      <c r="B135" s="9" t="s">
        <v>440</v>
      </c>
      <c r="C135" s="9" t="s">
        <v>227</v>
      </c>
      <c r="D135" s="9" t="s">
        <v>228</v>
      </c>
      <c r="E135" s="9" t="s">
        <v>135</v>
      </c>
      <c r="F135" s="9" t="s">
        <v>132</v>
      </c>
      <c r="G135" s="9" t="s">
        <v>132</v>
      </c>
      <c r="H135" s="9" t="s">
        <v>132</v>
      </c>
      <c r="I135" s="9" t="s">
        <v>132</v>
      </c>
      <c r="J135" s="9" t="s">
        <v>244</v>
      </c>
      <c r="K135" s="9" t="s">
        <v>245</v>
      </c>
    </row>
    <row r="136" spans="1:11" x14ac:dyDescent="0.25">
      <c r="A136" s="9" t="s">
        <v>441</v>
      </c>
      <c r="B136" s="9" t="s">
        <v>442</v>
      </c>
      <c r="C136" s="9" t="s">
        <v>227</v>
      </c>
      <c r="D136" s="9" t="s">
        <v>228</v>
      </c>
      <c r="E136" s="9" t="s">
        <v>135</v>
      </c>
      <c r="F136" s="9" t="s">
        <v>132</v>
      </c>
      <c r="G136" s="9" t="s">
        <v>132</v>
      </c>
      <c r="H136" s="9" t="s">
        <v>132</v>
      </c>
      <c r="I136" s="9" t="s">
        <v>132</v>
      </c>
      <c r="J136" s="9" t="s">
        <v>244</v>
      </c>
      <c r="K136" s="9" t="s">
        <v>245</v>
      </c>
    </row>
    <row r="137" spans="1:11" x14ac:dyDescent="0.25">
      <c r="A137" s="9" t="s">
        <v>443</v>
      </c>
      <c r="B137" s="9" t="s">
        <v>444</v>
      </c>
      <c r="C137" s="9" t="s">
        <v>227</v>
      </c>
      <c r="D137" s="9" t="s">
        <v>228</v>
      </c>
      <c r="E137" s="9" t="s">
        <v>135</v>
      </c>
      <c r="F137" s="9" t="s">
        <v>132</v>
      </c>
      <c r="G137" s="9" t="s">
        <v>132</v>
      </c>
      <c r="H137" s="9" t="s">
        <v>132</v>
      </c>
      <c r="I137" s="9" t="s">
        <v>132</v>
      </c>
      <c r="J137" s="9" t="s">
        <v>244</v>
      </c>
      <c r="K137" s="9" t="s">
        <v>245</v>
      </c>
    </row>
    <row r="138" spans="1:11" x14ac:dyDescent="0.25">
      <c r="A138" s="9" t="s">
        <v>445</v>
      </c>
      <c r="B138" s="9" t="s">
        <v>446</v>
      </c>
      <c r="C138" s="9" t="s">
        <v>227</v>
      </c>
      <c r="D138" s="9" t="s">
        <v>228</v>
      </c>
      <c r="E138" s="9" t="s">
        <v>135</v>
      </c>
      <c r="F138" s="9" t="s">
        <v>132</v>
      </c>
      <c r="G138" s="9" t="s">
        <v>132</v>
      </c>
      <c r="H138" s="9" t="s">
        <v>132</v>
      </c>
      <c r="I138" s="9" t="s">
        <v>132</v>
      </c>
      <c r="J138" s="9" t="s">
        <v>447</v>
      </c>
      <c r="K138" s="9" t="s">
        <v>139</v>
      </c>
    </row>
    <row r="139" spans="1:11" x14ac:dyDescent="0.25">
      <c r="A139" s="9" t="s">
        <v>448</v>
      </c>
      <c r="B139" s="9" t="s">
        <v>449</v>
      </c>
      <c r="C139" s="9" t="s">
        <v>227</v>
      </c>
      <c r="D139" s="9" t="s">
        <v>228</v>
      </c>
      <c r="E139" s="9" t="s">
        <v>135</v>
      </c>
      <c r="F139" s="9" t="s">
        <v>132</v>
      </c>
      <c r="G139" s="9" t="s">
        <v>132</v>
      </c>
      <c r="H139" s="9" t="s">
        <v>132</v>
      </c>
      <c r="I139" s="9" t="s">
        <v>132</v>
      </c>
      <c r="J139" s="9" t="s">
        <v>424</v>
      </c>
      <c r="K139" s="9" t="s">
        <v>245</v>
      </c>
    </row>
    <row r="140" spans="1:11" x14ac:dyDescent="0.25">
      <c r="A140" s="9" t="s">
        <v>450</v>
      </c>
      <c r="B140" s="9" t="s">
        <v>451</v>
      </c>
      <c r="C140" s="9" t="s">
        <v>227</v>
      </c>
      <c r="D140" s="9" t="s">
        <v>228</v>
      </c>
      <c r="E140" s="9" t="s">
        <v>135</v>
      </c>
      <c r="F140" s="9" t="s">
        <v>132</v>
      </c>
      <c r="G140" s="9" t="s">
        <v>132</v>
      </c>
      <c r="H140" s="9" t="s">
        <v>132</v>
      </c>
      <c r="I140" s="9" t="s">
        <v>132</v>
      </c>
      <c r="J140" s="9" t="s">
        <v>424</v>
      </c>
      <c r="K140" s="9" t="s">
        <v>245</v>
      </c>
    </row>
    <row r="141" spans="1:11" x14ac:dyDescent="0.25">
      <c r="A141" s="9" t="s">
        <v>452</v>
      </c>
      <c r="B141" s="9" t="s">
        <v>453</v>
      </c>
      <c r="C141" s="9" t="s">
        <v>227</v>
      </c>
      <c r="D141" s="9" t="s">
        <v>228</v>
      </c>
      <c r="E141" s="9" t="s">
        <v>135</v>
      </c>
      <c r="F141" s="9" t="s">
        <v>132</v>
      </c>
      <c r="G141" s="9" t="s">
        <v>132</v>
      </c>
      <c r="H141" s="9" t="s">
        <v>132</v>
      </c>
      <c r="I141" s="9" t="s">
        <v>132</v>
      </c>
      <c r="J141" s="9" t="s">
        <v>424</v>
      </c>
      <c r="K141" s="9" t="s">
        <v>245</v>
      </c>
    </row>
    <row r="142" spans="1:11" x14ac:dyDescent="0.25">
      <c r="A142" s="9" t="s">
        <v>454</v>
      </c>
      <c r="B142" s="9" t="s">
        <v>455</v>
      </c>
      <c r="C142" s="9" t="s">
        <v>227</v>
      </c>
      <c r="D142" s="9" t="s">
        <v>228</v>
      </c>
      <c r="E142" s="9" t="s">
        <v>135</v>
      </c>
      <c r="F142" s="9" t="s">
        <v>132</v>
      </c>
      <c r="G142" s="9" t="s">
        <v>132</v>
      </c>
      <c r="H142" s="9" t="s">
        <v>132</v>
      </c>
      <c r="I142" s="9" t="s">
        <v>132</v>
      </c>
      <c r="J142" s="9" t="s">
        <v>424</v>
      </c>
      <c r="K142" s="9" t="s">
        <v>245</v>
      </c>
    </row>
    <row r="143" spans="1:11" x14ac:dyDescent="0.25">
      <c r="A143" s="9" t="s">
        <v>456</v>
      </c>
      <c r="B143" s="9" t="s">
        <v>457</v>
      </c>
      <c r="C143" s="9" t="s">
        <v>227</v>
      </c>
      <c r="D143" s="9" t="s">
        <v>228</v>
      </c>
      <c r="E143" s="9" t="s">
        <v>135</v>
      </c>
      <c r="F143" s="9" t="s">
        <v>132</v>
      </c>
      <c r="G143" s="9" t="s">
        <v>132</v>
      </c>
      <c r="H143" s="9" t="s">
        <v>132</v>
      </c>
      <c r="I143" s="9" t="s">
        <v>132</v>
      </c>
      <c r="J143" s="9" t="s">
        <v>424</v>
      </c>
      <c r="K143" s="9" t="s">
        <v>245</v>
      </c>
    </row>
    <row r="144" spans="1:11" x14ac:dyDescent="0.25">
      <c r="A144" s="9" t="s">
        <v>458</v>
      </c>
      <c r="B144" s="9" t="s">
        <v>459</v>
      </c>
      <c r="C144" s="9" t="s">
        <v>227</v>
      </c>
      <c r="D144" s="9" t="s">
        <v>228</v>
      </c>
      <c r="E144" s="9" t="s">
        <v>135</v>
      </c>
      <c r="F144" s="9" t="s">
        <v>132</v>
      </c>
      <c r="G144" s="9" t="s">
        <v>132</v>
      </c>
      <c r="H144" s="9" t="s">
        <v>132</v>
      </c>
      <c r="I144" s="9" t="s">
        <v>132</v>
      </c>
      <c r="J144" s="9" t="s">
        <v>424</v>
      </c>
      <c r="K144" s="9" t="s">
        <v>245</v>
      </c>
    </row>
    <row r="145" spans="1:11" x14ac:dyDescent="0.25">
      <c r="A145" s="9" t="s">
        <v>460</v>
      </c>
      <c r="B145" s="9" t="s">
        <v>461</v>
      </c>
      <c r="C145" s="9" t="s">
        <v>227</v>
      </c>
      <c r="D145" s="9" t="s">
        <v>228</v>
      </c>
      <c r="E145" s="9" t="s">
        <v>135</v>
      </c>
      <c r="F145" s="9" t="s">
        <v>132</v>
      </c>
      <c r="G145" s="9" t="s">
        <v>132</v>
      </c>
      <c r="H145" s="9" t="s">
        <v>132</v>
      </c>
      <c r="I145" s="9" t="s">
        <v>132</v>
      </c>
      <c r="J145" s="9" t="s">
        <v>424</v>
      </c>
      <c r="K145" s="9" t="s">
        <v>245</v>
      </c>
    </row>
    <row r="146" spans="1:11" x14ac:dyDescent="0.25">
      <c r="A146" s="9" t="s">
        <v>462</v>
      </c>
      <c r="B146" s="9" t="s">
        <v>463</v>
      </c>
      <c r="C146" s="9" t="s">
        <v>227</v>
      </c>
      <c r="D146" s="9" t="s">
        <v>228</v>
      </c>
      <c r="E146" s="9" t="s">
        <v>135</v>
      </c>
      <c r="F146" s="9" t="s">
        <v>132</v>
      </c>
      <c r="G146" s="9" t="s">
        <v>132</v>
      </c>
      <c r="H146" s="9" t="s">
        <v>132</v>
      </c>
      <c r="I146" s="9" t="s">
        <v>132</v>
      </c>
      <c r="J146" s="9" t="s">
        <v>424</v>
      </c>
      <c r="K146" s="9" t="s">
        <v>245</v>
      </c>
    </row>
    <row r="147" spans="1:11" x14ac:dyDescent="0.25">
      <c r="A147" s="9" t="s">
        <v>464</v>
      </c>
      <c r="B147" s="9" t="s">
        <v>465</v>
      </c>
      <c r="C147" s="9" t="s">
        <v>227</v>
      </c>
      <c r="D147" s="9" t="s">
        <v>228</v>
      </c>
      <c r="E147" s="9" t="s">
        <v>135</v>
      </c>
      <c r="F147" s="9" t="s">
        <v>132</v>
      </c>
      <c r="G147" s="9" t="s">
        <v>132</v>
      </c>
      <c r="H147" s="9" t="s">
        <v>132</v>
      </c>
      <c r="I147" s="9" t="s">
        <v>132</v>
      </c>
      <c r="J147" s="9" t="s">
        <v>424</v>
      </c>
      <c r="K147" s="9" t="s">
        <v>245</v>
      </c>
    </row>
    <row r="148" spans="1:11" x14ac:dyDescent="0.25">
      <c r="A148" s="9" t="s">
        <v>466</v>
      </c>
      <c r="B148" s="9" t="s">
        <v>467</v>
      </c>
      <c r="C148" s="9" t="s">
        <v>227</v>
      </c>
      <c r="D148" s="9" t="s">
        <v>228</v>
      </c>
      <c r="E148" s="9" t="s">
        <v>135</v>
      </c>
      <c r="F148" s="9" t="s">
        <v>132</v>
      </c>
      <c r="G148" s="9" t="s">
        <v>132</v>
      </c>
      <c r="H148" s="9" t="s">
        <v>132</v>
      </c>
      <c r="I148" s="9" t="s">
        <v>132</v>
      </c>
      <c r="J148" s="9" t="s">
        <v>424</v>
      </c>
      <c r="K148" s="9" t="s">
        <v>245</v>
      </c>
    </row>
    <row r="149" spans="1:11" x14ac:dyDescent="0.25">
      <c r="A149" s="9" t="s">
        <v>468</v>
      </c>
      <c r="B149" s="9" t="s">
        <v>469</v>
      </c>
      <c r="C149" s="9" t="s">
        <v>227</v>
      </c>
      <c r="D149" s="9" t="s">
        <v>228</v>
      </c>
      <c r="E149" s="9" t="s">
        <v>135</v>
      </c>
      <c r="F149" s="9" t="s">
        <v>132</v>
      </c>
      <c r="G149" s="9" t="s">
        <v>132</v>
      </c>
      <c r="H149" s="9" t="s">
        <v>132</v>
      </c>
      <c r="I149" s="9" t="s">
        <v>132</v>
      </c>
      <c r="J149" s="9" t="s">
        <v>424</v>
      </c>
      <c r="K149" s="9" t="s">
        <v>139</v>
      </c>
    </row>
    <row r="150" spans="1:11" x14ac:dyDescent="0.25">
      <c r="A150" s="9" t="s">
        <v>470</v>
      </c>
      <c r="B150" s="9" t="s">
        <v>471</v>
      </c>
      <c r="C150" s="9" t="s">
        <v>227</v>
      </c>
      <c r="D150" s="9" t="s">
        <v>228</v>
      </c>
      <c r="E150" s="9" t="s">
        <v>135</v>
      </c>
      <c r="F150" s="9" t="s">
        <v>132</v>
      </c>
      <c r="G150" s="9" t="s">
        <v>132</v>
      </c>
      <c r="H150" s="9" t="s">
        <v>132</v>
      </c>
      <c r="I150" s="9" t="s">
        <v>132</v>
      </c>
      <c r="J150" s="9" t="s">
        <v>244</v>
      </c>
      <c r="K150" s="9" t="s">
        <v>245</v>
      </c>
    </row>
    <row r="151" spans="1:11" x14ac:dyDescent="0.25">
      <c r="A151" s="9" t="s">
        <v>472</v>
      </c>
      <c r="B151" s="9" t="s">
        <v>473</v>
      </c>
      <c r="C151" s="9" t="s">
        <v>227</v>
      </c>
      <c r="D151" s="9" t="s">
        <v>228</v>
      </c>
      <c r="E151" s="9" t="s">
        <v>135</v>
      </c>
      <c r="F151" s="9" t="s">
        <v>132</v>
      </c>
      <c r="G151" s="9" t="s">
        <v>132</v>
      </c>
      <c r="H151" s="9" t="s">
        <v>132</v>
      </c>
      <c r="I151" s="9" t="s">
        <v>132</v>
      </c>
      <c r="J151" s="9" t="s">
        <v>244</v>
      </c>
      <c r="K151" s="9" t="s">
        <v>139</v>
      </c>
    </row>
    <row r="152" spans="1:11" x14ac:dyDescent="0.25">
      <c r="A152" s="9" t="s">
        <v>474</v>
      </c>
      <c r="B152" s="9" t="s">
        <v>475</v>
      </c>
      <c r="C152" s="9" t="s">
        <v>227</v>
      </c>
      <c r="D152" s="9" t="s">
        <v>228</v>
      </c>
      <c r="E152" s="9" t="s">
        <v>135</v>
      </c>
      <c r="F152" s="9" t="s">
        <v>132</v>
      </c>
      <c r="G152" s="9" t="s">
        <v>132</v>
      </c>
      <c r="H152" s="9" t="s">
        <v>132</v>
      </c>
      <c r="I152" s="9" t="s">
        <v>132</v>
      </c>
      <c r="J152" s="9" t="s">
        <v>244</v>
      </c>
      <c r="K152" s="9" t="s">
        <v>245</v>
      </c>
    </row>
    <row r="153" spans="1:11" x14ac:dyDescent="0.25">
      <c r="A153" s="9" t="s">
        <v>476</v>
      </c>
      <c r="B153" s="9" t="s">
        <v>477</v>
      </c>
      <c r="C153" s="9" t="s">
        <v>227</v>
      </c>
      <c r="D153" s="9" t="s">
        <v>228</v>
      </c>
      <c r="E153" s="9" t="s">
        <v>135</v>
      </c>
      <c r="F153" s="9" t="s">
        <v>132</v>
      </c>
      <c r="G153" s="9" t="s">
        <v>132</v>
      </c>
      <c r="H153" s="9" t="s">
        <v>132</v>
      </c>
      <c r="I153" s="9" t="s">
        <v>132</v>
      </c>
      <c r="J153" s="9" t="s">
        <v>424</v>
      </c>
      <c r="K153" s="9" t="s">
        <v>245</v>
      </c>
    </row>
    <row r="154" spans="1:11" x14ac:dyDescent="0.25">
      <c r="A154" s="9" t="s">
        <v>478</v>
      </c>
      <c r="B154" s="9" t="s">
        <v>479</v>
      </c>
      <c r="C154" s="9" t="s">
        <v>227</v>
      </c>
      <c r="D154" s="9" t="s">
        <v>228</v>
      </c>
      <c r="E154" s="9" t="s">
        <v>135</v>
      </c>
      <c r="F154" s="9" t="s">
        <v>132</v>
      </c>
      <c r="G154" s="9" t="s">
        <v>132</v>
      </c>
      <c r="H154" s="9" t="s">
        <v>132</v>
      </c>
      <c r="I154" s="9" t="s">
        <v>132</v>
      </c>
      <c r="J154" s="9" t="s">
        <v>244</v>
      </c>
      <c r="K154" s="9" t="s">
        <v>245</v>
      </c>
    </row>
    <row r="155" spans="1:11" x14ac:dyDescent="0.25">
      <c r="A155" s="9" t="s">
        <v>480</v>
      </c>
      <c r="B155" s="9" t="s">
        <v>481</v>
      </c>
      <c r="C155" s="9" t="s">
        <v>227</v>
      </c>
      <c r="D155" s="9" t="s">
        <v>228</v>
      </c>
      <c r="E155" s="9" t="s">
        <v>135</v>
      </c>
      <c r="F155" s="9" t="s">
        <v>132</v>
      </c>
      <c r="G155" s="9" t="s">
        <v>132</v>
      </c>
      <c r="H155" s="9" t="s">
        <v>132</v>
      </c>
      <c r="I155" s="9" t="s">
        <v>132</v>
      </c>
      <c r="J155" s="9" t="s">
        <v>424</v>
      </c>
      <c r="K155" s="9" t="s">
        <v>245</v>
      </c>
    </row>
    <row r="156" spans="1:11" x14ac:dyDescent="0.25">
      <c r="A156" s="9" t="s">
        <v>482</v>
      </c>
      <c r="B156" s="9" t="s">
        <v>483</v>
      </c>
      <c r="C156" s="9" t="s">
        <v>227</v>
      </c>
      <c r="D156" s="9" t="s">
        <v>228</v>
      </c>
      <c r="E156" s="9" t="s">
        <v>135</v>
      </c>
      <c r="F156" s="9" t="s">
        <v>132</v>
      </c>
      <c r="G156" s="9" t="s">
        <v>132</v>
      </c>
      <c r="H156" s="9" t="s">
        <v>132</v>
      </c>
      <c r="I156" s="9" t="s">
        <v>132</v>
      </c>
      <c r="J156" s="9" t="s">
        <v>244</v>
      </c>
      <c r="K156" s="9" t="s">
        <v>245</v>
      </c>
    </row>
    <row r="157" spans="1:11" x14ac:dyDescent="0.25">
      <c r="A157" s="9" t="s">
        <v>484</v>
      </c>
      <c r="B157" s="9" t="s">
        <v>485</v>
      </c>
      <c r="C157" s="9" t="s">
        <v>227</v>
      </c>
      <c r="D157" s="9" t="s">
        <v>228</v>
      </c>
      <c r="E157" s="9" t="s">
        <v>135</v>
      </c>
      <c r="F157" s="9" t="s">
        <v>132</v>
      </c>
      <c r="G157" s="9" t="s">
        <v>132</v>
      </c>
      <c r="H157" s="9" t="s">
        <v>132</v>
      </c>
      <c r="I157" s="9" t="s">
        <v>132</v>
      </c>
      <c r="J157" s="9" t="s">
        <v>244</v>
      </c>
      <c r="K157" s="9" t="s">
        <v>245</v>
      </c>
    </row>
    <row r="158" spans="1:11" x14ac:dyDescent="0.25">
      <c r="A158" s="9" t="s">
        <v>486</v>
      </c>
      <c r="B158" s="9" t="s">
        <v>487</v>
      </c>
      <c r="C158" s="9" t="s">
        <v>227</v>
      </c>
      <c r="D158" s="9" t="s">
        <v>228</v>
      </c>
      <c r="E158" s="9" t="s">
        <v>135</v>
      </c>
      <c r="F158" s="9" t="s">
        <v>132</v>
      </c>
      <c r="G158" s="9" t="s">
        <v>132</v>
      </c>
      <c r="H158" s="9" t="s">
        <v>132</v>
      </c>
      <c r="I158" s="9" t="s">
        <v>132</v>
      </c>
      <c r="J158" s="9" t="s">
        <v>244</v>
      </c>
      <c r="K158" s="9" t="s">
        <v>139</v>
      </c>
    </row>
    <row r="159" spans="1:11" x14ac:dyDescent="0.25">
      <c r="A159" s="9" t="s">
        <v>488</v>
      </c>
      <c r="B159" s="9" t="s">
        <v>489</v>
      </c>
      <c r="C159" s="9" t="s">
        <v>227</v>
      </c>
      <c r="D159" s="9" t="s">
        <v>228</v>
      </c>
      <c r="E159" s="9" t="s">
        <v>135</v>
      </c>
      <c r="F159" s="9" t="s">
        <v>132</v>
      </c>
      <c r="G159" s="9" t="s">
        <v>132</v>
      </c>
      <c r="H159" s="9" t="s">
        <v>132</v>
      </c>
      <c r="I159" s="9" t="s">
        <v>132</v>
      </c>
      <c r="J159" s="9" t="s">
        <v>244</v>
      </c>
      <c r="K159" s="9" t="s">
        <v>245</v>
      </c>
    </row>
    <row r="160" spans="1:11" x14ac:dyDescent="0.25">
      <c r="A160" s="9" t="s">
        <v>490</v>
      </c>
      <c r="B160" s="9" t="s">
        <v>491</v>
      </c>
      <c r="C160" s="9" t="s">
        <v>227</v>
      </c>
      <c r="D160" s="9" t="s">
        <v>228</v>
      </c>
      <c r="E160" s="9" t="s">
        <v>135</v>
      </c>
      <c r="F160" s="9" t="s">
        <v>132</v>
      </c>
      <c r="G160" s="9" t="s">
        <v>132</v>
      </c>
      <c r="H160" s="9" t="s">
        <v>132</v>
      </c>
      <c r="I160" s="9" t="s">
        <v>132</v>
      </c>
      <c r="J160" s="9" t="s">
        <v>424</v>
      </c>
      <c r="K160" s="9" t="s">
        <v>245</v>
      </c>
    </row>
    <row r="161" spans="1:11" x14ac:dyDescent="0.25">
      <c r="A161" s="9" t="s">
        <v>492</v>
      </c>
      <c r="B161" s="9" t="s">
        <v>493</v>
      </c>
      <c r="C161" s="9" t="s">
        <v>227</v>
      </c>
      <c r="D161" s="9" t="s">
        <v>228</v>
      </c>
      <c r="E161" s="9" t="s">
        <v>135</v>
      </c>
      <c r="F161" s="9" t="s">
        <v>132</v>
      </c>
      <c r="G161" s="9" t="s">
        <v>132</v>
      </c>
      <c r="H161" s="9" t="s">
        <v>132</v>
      </c>
      <c r="I161" s="9" t="s">
        <v>132</v>
      </c>
      <c r="J161" s="9" t="s">
        <v>244</v>
      </c>
      <c r="K161" s="9" t="s">
        <v>139</v>
      </c>
    </row>
    <row r="162" spans="1:11" x14ac:dyDescent="0.25">
      <c r="A162" s="9" t="s">
        <v>494</v>
      </c>
      <c r="B162" s="9" t="s">
        <v>495</v>
      </c>
      <c r="C162" s="9" t="s">
        <v>227</v>
      </c>
      <c r="D162" s="9" t="s">
        <v>228</v>
      </c>
      <c r="E162" s="9" t="s">
        <v>135</v>
      </c>
      <c r="F162" s="9" t="s">
        <v>132</v>
      </c>
      <c r="G162" s="9" t="s">
        <v>132</v>
      </c>
      <c r="H162" s="9" t="s">
        <v>132</v>
      </c>
      <c r="I162" s="9" t="s">
        <v>132</v>
      </c>
      <c r="J162" s="9" t="s">
        <v>244</v>
      </c>
      <c r="K162" s="9" t="s">
        <v>245</v>
      </c>
    </row>
    <row r="163" spans="1:11" x14ac:dyDescent="0.25">
      <c r="A163" s="9" t="s">
        <v>496</v>
      </c>
      <c r="B163" s="9" t="s">
        <v>497</v>
      </c>
      <c r="C163" s="9" t="s">
        <v>227</v>
      </c>
      <c r="D163" s="9" t="s">
        <v>228</v>
      </c>
      <c r="E163" s="9" t="s">
        <v>135</v>
      </c>
      <c r="F163" s="9" t="s">
        <v>132</v>
      </c>
      <c r="G163" s="9" t="s">
        <v>132</v>
      </c>
      <c r="H163" s="9" t="s">
        <v>132</v>
      </c>
      <c r="I163" s="9" t="s">
        <v>132</v>
      </c>
      <c r="J163" s="9" t="s">
        <v>244</v>
      </c>
      <c r="K163" s="9" t="s">
        <v>245</v>
      </c>
    </row>
    <row r="164" spans="1:11" x14ac:dyDescent="0.25">
      <c r="A164" s="9" t="s">
        <v>498</v>
      </c>
      <c r="B164" s="9" t="s">
        <v>392</v>
      </c>
      <c r="C164" s="9" t="s">
        <v>227</v>
      </c>
      <c r="D164" s="9" t="s">
        <v>228</v>
      </c>
      <c r="E164" s="9" t="s">
        <v>135</v>
      </c>
      <c r="F164" s="9" t="s">
        <v>132</v>
      </c>
      <c r="G164" s="9" t="s">
        <v>132</v>
      </c>
      <c r="H164" s="9" t="s">
        <v>132</v>
      </c>
      <c r="I164" s="9" t="s">
        <v>132</v>
      </c>
      <c r="J164" s="9" t="s">
        <v>244</v>
      </c>
      <c r="K164" s="9" t="s">
        <v>139</v>
      </c>
    </row>
    <row r="165" spans="1:11" x14ac:dyDescent="0.25">
      <c r="A165" s="9" t="s">
        <v>499</v>
      </c>
      <c r="B165" s="9" t="s">
        <v>500</v>
      </c>
      <c r="C165" s="9" t="s">
        <v>227</v>
      </c>
      <c r="D165" s="9" t="s">
        <v>228</v>
      </c>
      <c r="E165" s="9" t="s">
        <v>135</v>
      </c>
      <c r="F165" s="9" t="s">
        <v>132</v>
      </c>
      <c r="G165" s="9" t="s">
        <v>132</v>
      </c>
      <c r="H165" s="9" t="s">
        <v>132</v>
      </c>
      <c r="I165" s="9" t="s">
        <v>132</v>
      </c>
      <c r="J165" s="9" t="s">
        <v>244</v>
      </c>
      <c r="K165" s="9" t="s">
        <v>245</v>
      </c>
    </row>
    <row r="166" spans="1:11" x14ac:dyDescent="0.25">
      <c r="A166" s="9" t="s">
        <v>501</v>
      </c>
      <c r="B166" s="9" t="s">
        <v>502</v>
      </c>
      <c r="C166" s="9" t="s">
        <v>227</v>
      </c>
      <c r="D166" s="9" t="s">
        <v>228</v>
      </c>
      <c r="E166" s="9" t="s">
        <v>135</v>
      </c>
      <c r="F166" s="9" t="s">
        <v>132</v>
      </c>
      <c r="G166" s="9" t="s">
        <v>132</v>
      </c>
      <c r="H166" s="9" t="s">
        <v>132</v>
      </c>
      <c r="I166" s="9" t="s">
        <v>132</v>
      </c>
      <c r="J166" s="9" t="s">
        <v>244</v>
      </c>
      <c r="K166" s="9" t="s">
        <v>139</v>
      </c>
    </row>
    <row r="167" spans="1:11" x14ac:dyDescent="0.25">
      <c r="A167" s="9" t="s">
        <v>503</v>
      </c>
      <c r="B167" s="9" t="s">
        <v>504</v>
      </c>
      <c r="C167" s="9" t="s">
        <v>227</v>
      </c>
      <c r="D167" s="9" t="s">
        <v>228</v>
      </c>
      <c r="E167" s="9" t="s">
        <v>135</v>
      </c>
      <c r="F167" s="9" t="s">
        <v>132</v>
      </c>
      <c r="G167" s="9" t="s">
        <v>132</v>
      </c>
      <c r="H167" s="9" t="s">
        <v>132</v>
      </c>
      <c r="I167" s="9" t="s">
        <v>132</v>
      </c>
      <c r="J167" s="9" t="s">
        <v>424</v>
      </c>
      <c r="K167" s="9" t="s">
        <v>139</v>
      </c>
    </row>
    <row r="168" spans="1:11" x14ac:dyDescent="0.25">
      <c r="A168" s="9" t="s">
        <v>505</v>
      </c>
      <c r="B168" s="9" t="s">
        <v>506</v>
      </c>
      <c r="C168" s="9" t="s">
        <v>227</v>
      </c>
      <c r="D168" s="9" t="s">
        <v>228</v>
      </c>
      <c r="E168" s="9" t="s">
        <v>135</v>
      </c>
      <c r="F168" s="9" t="s">
        <v>132</v>
      </c>
      <c r="G168" s="9" t="s">
        <v>132</v>
      </c>
      <c r="H168" s="9" t="s">
        <v>132</v>
      </c>
      <c r="I168" s="9" t="s">
        <v>132</v>
      </c>
      <c r="J168" s="9" t="s">
        <v>424</v>
      </c>
      <c r="K168" s="9" t="s">
        <v>139</v>
      </c>
    </row>
    <row r="169" spans="1:11" x14ac:dyDescent="0.25">
      <c r="A169" s="9" t="s">
        <v>507</v>
      </c>
      <c r="B169" s="9" t="s">
        <v>508</v>
      </c>
      <c r="C169" s="9" t="s">
        <v>227</v>
      </c>
      <c r="D169" s="9" t="s">
        <v>228</v>
      </c>
      <c r="E169" s="9" t="s">
        <v>135</v>
      </c>
      <c r="F169" s="9" t="s">
        <v>132</v>
      </c>
      <c r="G169" s="9" t="s">
        <v>132</v>
      </c>
      <c r="H169" s="9" t="s">
        <v>132</v>
      </c>
      <c r="I169" s="9" t="s">
        <v>132</v>
      </c>
      <c r="J169" s="9" t="s">
        <v>229</v>
      </c>
      <c r="K169" s="9" t="s">
        <v>139</v>
      </c>
    </row>
    <row r="170" spans="1:11" x14ac:dyDescent="0.25">
      <c r="A170" s="9" t="s">
        <v>509</v>
      </c>
      <c r="B170" s="9" t="s">
        <v>510</v>
      </c>
      <c r="C170" s="9" t="s">
        <v>227</v>
      </c>
      <c r="D170" s="9" t="s">
        <v>228</v>
      </c>
      <c r="E170" s="9" t="s">
        <v>135</v>
      </c>
      <c r="F170" s="9" t="s">
        <v>132</v>
      </c>
      <c r="G170" s="9" t="s">
        <v>132</v>
      </c>
      <c r="H170" s="9" t="s">
        <v>132</v>
      </c>
      <c r="I170" s="9" t="s">
        <v>132</v>
      </c>
      <c r="J170" s="9" t="s">
        <v>244</v>
      </c>
      <c r="K170" s="9" t="s">
        <v>139</v>
      </c>
    </row>
    <row r="171" spans="1:11" x14ac:dyDescent="0.25">
      <c r="A171" s="9" t="s">
        <v>511</v>
      </c>
      <c r="B171" s="9" t="s">
        <v>512</v>
      </c>
      <c r="C171" s="9" t="s">
        <v>227</v>
      </c>
      <c r="D171" s="9" t="s">
        <v>228</v>
      </c>
      <c r="E171" s="9" t="s">
        <v>135</v>
      </c>
      <c r="F171" s="9" t="s">
        <v>132</v>
      </c>
      <c r="G171" s="9" t="s">
        <v>132</v>
      </c>
      <c r="H171" s="9" t="s">
        <v>132</v>
      </c>
      <c r="I171" s="9" t="s">
        <v>132</v>
      </c>
      <c r="J171" s="9" t="s">
        <v>244</v>
      </c>
      <c r="K171" s="9" t="s">
        <v>139</v>
      </c>
    </row>
    <row r="172" spans="1:11" x14ac:dyDescent="0.25">
      <c r="A172" s="9" t="s">
        <v>1541</v>
      </c>
      <c r="B172" s="9" t="s">
        <v>1542</v>
      </c>
      <c r="C172" s="9" t="s">
        <v>227</v>
      </c>
      <c r="D172" s="9" t="s">
        <v>1543</v>
      </c>
      <c r="E172" s="9" t="s">
        <v>135</v>
      </c>
      <c r="F172" s="9" t="s">
        <v>132</v>
      </c>
      <c r="G172" s="9" t="s">
        <v>132</v>
      </c>
      <c r="H172" s="9" t="s">
        <v>132</v>
      </c>
      <c r="I172" s="9" t="s">
        <v>132</v>
      </c>
      <c r="J172" s="9" t="s">
        <v>1544</v>
      </c>
      <c r="K172" s="9" t="s">
        <v>139</v>
      </c>
    </row>
    <row r="173" spans="1:11" x14ac:dyDescent="0.25">
      <c r="A173" s="9" t="s">
        <v>513</v>
      </c>
      <c r="B173" s="9" t="s">
        <v>514</v>
      </c>
      <c r="C173" s="9" t="s">
        <v>227</v>
      </c>
      <c r="D173" s="9" t="s">
        <v>228</v>
      </c>
      <c r="E173" s="9" t="s">
        <v>135</v>
      </c>
      <c r="F173" s="9" t="s">
        <v>132</v>
      </c>
      <c r="G173" s="9" t="s">
        <v>132</v>
      </c>
      <c r="H173" s="9" t="s">
        <v>132</v>
      </c>
      <c r="I173" s="9" t="s">
        <v>132</v>
      </c>
      <c r="J173" s="9" t="s">
        <v>244</v>
      </c>
      <c r="K173" s="9" t="s">
        <v>139</v>
      </c>
    </row>
    <row r="174" spans="1:11" x14ac:dyDescent="0.25">
      <c r="A174" s="9" t="s">
        <v>515</v>
      </c>
      <c r="B174" s="9" t="s">
        <v>516</v>
      </c>
      <c r="C174" s="9" t="s">
        <v>227</v>
      </c>
      <c r="D174" s="9" t="s">
        <v>228</v>
      </c>
      <c r="E174" s="9" t="s">
        <v>135</v>
      </c>
      <c r="F174" s="9" t="s">
        <v>132</v>
      </c>
      <c r="G174" s="9" t="s">
        <v>132</v>
      </c>
      <c r="H174" s="9" t="s">
        <v>132</v>
      </c>
      <c r="I174" s="9" t="s">
        <v>132</v>
      </c>
      <c r="J174" s="9" t="s">
        <v>244</v>
      </c>
      <c r="K174" s="9" t="s">
        <v>139</v>
      </c>
    </row>
    <row r="175" spans="1:11" x14ac:dyDescent="0.25">
      <c r="A175" s="9" t="s">
        <v>517</v>
      </c>
      <c r="B175" s="9" t="s">
        <v>518</v>
      </c>
      <c r="C175" s="9" t="s">
        <v>142</v>
      </c>
      <c r="D175" s="9" t="s">
        <v>143</v>
      </c>
      <c r="E175" s="9" t="s">
        <v>135</v>
      </c>
      <c r="F175" s="9" t="s">
        <v>132</v>
      </c>
      <c r="G175" s="9" t="s">
        <v>132</v>
      </c>
      <c r="H175" s="9" t="s">
        <v>132</v>
      </c>
      <c r="I175" s="9" t="s">
        <v>132</v>
      </c>
      <c r="J175" s="9" t="s">
        <v>229</v>
      </c>
      <c r="K175" s="9" t="s">
        <v>139</v>
      </c>
    </row>
    <row r="176" spans="1:11" x14ac:dyDescent="0.25">
      <c r="A176" s="9" t="s">
        <v>519</v>
      </c>
      <c r="B176" s="9" t="s">
        <v>520</v>
      </c>
      <c r="C176" s="9" t="s">
        <v>142</v>
      </c>
      <c r="D176" s="9" t="s">
        <v>143</v>
      </c>
      <c r="E176" s="9" t="s">
        <v>135</v>
      </c>
      <c r="F176" s="9" t="s">
        <v>132</v>
      </c>
      <c r="G176" s="9" t="s">
        <v>132</v>
      </c>
      <c r="H176" s="9" t="s">
        <v>132</v>
      </c>
      <c r="I176" s="9" t="s">
        <v>132</v>
      </c>
      <c r="J176" s="9" t="s">
        <v>229</v>
      </c>
      <c r="K176" s="9" t="s">
        <v>139</v>
      </c>
    </row>
    <row r="177" spans="1:11" x14ac:dyDescent="0.25">
      <c r="A177" s="9" t="s">
        <v>521</v>
      </c>
      <c r="B177" s="9" t="s">
        <v>522</v>
      </c>
      <c r="C177" s="9" t="s">
        <v>142</v>
      </c>
      <c r="D177" s="9" t="s">
        <v>143</v>
      </c>
      <c r="E177" s="9" t="s">
        <v>135</v>
      </c>
      <c r="F177" s="9" t="s">
        <v>132</v>
      </c>
      <c r="G177" s="9" t="s">
        <v>132</v>
      </c>
      <c r="H177" s="9" t="s">
        <v>132</v>
      </c>
      <c r="I177" s="9" t="s">
        <v>132</v>
      </c>
      <c r="J177" s="9" t="s">
        <v>229</v>
      </c>
      <c r="K177" s="9" t="s">
        <v>139</v>
      </c>
    </row>
    <row r="178" spans="1:11" x14ac:dyDescent="0.25">
      <c r="A178" s="9" t="s">
        <v>523</v>
      </c>
      <c r="B178" s="9" t="s">
        <v>524</v>
      </c>
      <c r="C178" s="9" t="s">
        <v>227</v>
      </c>
      <c r="D178" s="9" t="s">
        <v>228</v>
      </c>
      <c r="E178" s="9" t="s">
        <v>135</v>
      </c>
      <c r="F178" s="9" t="s">
        <v>132</v>
      </c>
      <c r="G178" s="9" t="s">
        <v>132</v>
      </c>
      <c r="H178" s="9" t="s">
        <v>132</v>
      </c>
      <c r="I178" s="9" t="s">
        <v>132</v>
      </c>
      <c r="J178" s="9" t="s">
        <v>229</v>
      </c>
      <c r="K178" s="9" t="s">
        <v>139</v>
      </c>
    </row>
    <row r="179" spans="1:11" x14ac:dyDescent="0.25">
      <c r="A179" s="9" t="s">
        <v>525</v>
      </c>
      <c r="B179" s="9" t="s">
        <v>526</v>
      </c>
      <c r="C179" s="9" t="s">
        <v>227</v>
      </c>
      <c r="D179" s="9" t="s">
        <v>228</v>
      </c>
      <c r="E179" s="9" t="s">
        <v>135</v>
      </c>
      <c r="F179" s="9" t="s">
        <v>132</v>
      </c>
      <c r="G179" s="9" t="s">
        <v>132</v>
      </c>
      <c r="H179" s="9" t="s">
        <v>132</v>
      </c>
      <c r="I179" s="9" t="s">
        <v>132</v>
      </c>
      <c r="J179" s="9" t="s">
        <v>244</v>
      </c>
      <c r="K179" s="9" t="s">
        <v>139</v>
      </c>
    </row>
    <row r="180" spans="1:11" x14ac:dyDescent="0.25">
      <c r="A180" s="9" t="s">
        <v>527</v>
      </c>
      <c r="B180" s="9" t="s">
        <v>528</v>
      </c>
      <c r="C180" s="9" t="s">
        <v>227</v>
      </c>
      <c r="D180" s="9" t="s">
        <v>228</v>
      </c>
      <c r="E180" s="9" t="s">
        <v>135</v>
      </c>
      <c r="F180" s="9" t="s">
        <v>132</v>
      </c>
      <c r="G180" s="9" t="s">
        <v>132</v>
      </c>
      <c r="H180" s="9" t="s">
        <v>132</v>
      </c>
      <c r="I180" s="9" t="s">
        <v>132</v>
      </c>
      <c r="J180" s="9" t="s">
        <v>244</v>
      </c>
      <c r="K180" s="9" t="s">
        <v>245</v>
      </c>
    </row>
    <row r="181" spans="1:11" x14ac:dyDescent="0.25">
      <c r="A181" s="9" t="s">
        <v>529</v>
      </c>
      <c r="B181" s="9" t="s">
        <v>530</v>
      </c>
      <c r="C181" s="9" t="s">
        <v>227</v>
      </c>
      <c r="D181" s="9" t="s">
        <v>228</v>
      </c>
      <c r="E181" s="9" t="s">
        <v>135</v>
      </c>
      <c r="F181" s="9" t="s">
        <v>132</v>
      </c>
      <c r="G181" s="9" t="s">
        <v>132</v>
      </c>
      <c r="H181" s="9" t="s">
        <v>132</v>
      </c>
      <c r="I181" s="9" t="s">
        <v>132</v>
      </c>
      <c r="J181" s="9" t="s">
        <v>531</v>
      </c>
      <c r="K181" s="9" t="s">
        <v>139</v>
      </c>
    </row>
    <row r="182" spans="1:11" x14ac:dyDescent="0.25">
      <c r="A182" s="9" t="s">
        <v>532</v>
      </c>
      <c r="B182" s="9" t="s">
        <v>533</v>
      </c>
      <c r="C182" s="9" t="s">
        <v>227</v>
      </c>
      <c r="D182" s="9" t="s">
        <v>228</v>
      </c>
      <c r="E182" s="9" t="s">
        <v>135</v>
      </c>
      <c r="F182" s="9" t="s">
        <v>132</v>
      </c>
      <c r="G182" s="9" t="s">
        <v>132</v>
      </c>
      <c r="H182" s="9" t="s">
        <v>132</v>
      </c>
      <c r="I182" s="9" t="s">
        <v>132</v>
      </c>
      <c r="J182" s="9" t="s">
        <v>531</v>
      </c>
      <c r="K182" s="9" t="s">
        <v>139</v>
      </c>
    </row>
    <row r="183" spans="1:11" x14ac:dyDescent="0.25">
      <c r="A183" s="9" t="s">
        <v>534</v>
      </c>
      <c r="B183" s="9" t="s">
        <v>233</v>
      </c>
      <c r="C183" s="9" t="s">
        <v>232</v>
      </c>
      <c r="D183" s="9" t="s">
        <v>233</v>
      </c>
      <c r="E183" s="9" t="s">
        <v>135</v>
      </c>
      <c r="F183" s="9" t="s">
        <v>132</v>
      </c>
      <c r="G183" s="9" t="s">
        <v>132</v>
      </c>
      <c r="H183" s="9" t="s">
        <v>132</v>
      </c>
      <c r="I183" s="9" t="s">
        <v>132</v>
      </c>
      <c r="J183" s="9" t="s">
        <v>424</v>
      </c>
      <c r="K183" s="9" t="s">
        <v>139</v>
      </c>
    </row>
    <row r="184" spans="1:11" x14ac:dyDescent="0.25">
      <c r="A184" s="9" t="s">
        <v>535</v>
      </c>
      <c r="B184" s="9" t="s">
        <v>536</v>
      </c>
      <c r="C184" s="9" t="s">
        <v>227</v>
      </c>
      <c r="D184" s="9" t="s">
        <v>228</v>
      </c>
      <c r="E184" s="9" t="s">
        <v>135</v>
      </c>
      <c r="F184" s="9" t="s">
        <v>132</v>
      </c>
      <c r="G184" s="9" t="s">
        <v>132</v>
      </c>
      <c r="H184" s="9" t="s">
        <v>132</v>
      </c>
      <c r="I184" s="9" t="s">
        <v>132</v>
      </c>
      <c r="J184" s="9" t="s">
        <v>531</v>
      </c>
      <c r="K184" s="9" t="s">
        <v>139</v>
      </c>
    </row>
    <row r="185" spans="1:11" x14ac:dyDescent="0.25">
      <c r="A185" s="9" t="s">
        <v>537</v>
      </c>
      <c r="B185" s="9" t="s">
        <v>538</v>
      </c>
      <c r="C185" s="9" t="s">
        <v>227</v>
      </c>
      <c r="D185" s="9" t="s">
        <v>228</v>
      </c>
      <c r="E185" s="9" t="s">
        <v>135</v>
      </c>
      <c r="F185" s="9" t="s">
        <v>132</v>
      </c>
      <c r="G185" s="9" t="s">
        <v>132</v>
      </c>
      <c r="H185" s="9" t="s">
        <v>132</v>
      </c>
      <c r="I185" s="9" t="s">
        <v>132</v>
      </c>
      <c r="J185" s="9" t="s">
        <v>531</v>
      </c>
      <c r="K185" s="9" t="s">
        <v>139</v>
      </c>
    </row>
    <row r="186" spans="1:11" x14ac:dyDescent="0.25">
      <c r="A186" s="9" t="s">
        <v>539</v>
      </c>
      <c r="B186" s="9" t="s">
        <v>540</v>
      </c>
      <c r="C186" s="9" t="s">
        <v>227</v>
      </c>
      <c r="D186" s="9" t="s">
        <v>228</v>
      </c>
      <c r="E186" s="9" t="s">
        <v>135</v>
      </c>
      <c r="F186" s="9" t="s">
        <v>132</v>
      </c>
      <c r="G186" s="9" t="s">
        <v>132</v>
      </c>
      <c r="H186" s="9" t="s">
        <v>132</v>
      </c>
      <c r="I186" s="9" t="s">
        <v>132</v>
      </c>
      <c r="J186" s="9" t="s">
        <v>531</v>
      </c>
      <c r="K186" s="9" t="s">
        <v>139</v>
      </c>
    </row>
    <row r="187" spans="1:11" x14ac:dyDescent="0.25">
      <c r="A187" s="9" t="s">
        <v>541</v>
      </c>
      <c r="B187" s="9" t="s">
        <v>542</v>
      </c>
      <c r="C187" s="9" t="s">
        <v>227</v>
      </c>
      <c r="D187" s="9" t="s">
        <v>228</v>
      </c>
      <c r="E187" s="9" t="s">
        <v>135</v>
      </c>
      <c r="F187" s="9" t="s">
        <v>132</v>
      </c>
      <c r="G187" s="9" t="s">
        <v>132</v>
      </c>
      <c r="H187" s="9" t="s">
        <v>132</v>
      </c>
      <c r="I187" s="9" t="s">
        <v>132</v>
      </c>
      <c r="J187" s="9" t="s">
        <v>531</v>
      </c>
      <c r="K187" s="9" t="s">
        <v>139</v>
      </c>
    </row>
    <row r="188" spans="1:11" x14ac:dyDescent="0.25">
      <c r="A188" s="9" t="s">
        <v>543</v>
      </c>
      <c r="B188" s="9" t="s">
        <v>544</v>
      </c>
      <c r="C188" s="9" t="s">
        <v>227</v>
      </c>
      <c r="D188" s="9" t="s">
        <v>228</v>
      </c>
      <c r="E188" s="9" t="s">
        <v>135</v>
      </c>
      <c r="F188" s="9" t="s">
        <v>132</v>
      </c>
      <c r="G188" s="9" t="s">
        <v>132</v>
      </c>
      <c r="H188" s="9" t="s">
        <v>132</v>
      </c>
      <c r="I188" s="9" t="s">
        <v>132</v>
      </c>
      <c r="J188" s="9" t="s">
        <v>545</v>
      </c>
      <c r="K188" s="9" t="s">
        <v>245</v>
      </c>
    </row>
    <row r="189" spans="1:11" x14ac:dyDescent="0.25">
      <c r="A189" s="9" t="s">
        <v>546</v>
      </c>
      <c r="B189" s="9" t="s">
        <v>547</v>
      </c>
      <c r="C189" s="9" t="s">
        <v>227</v>
      </c>
      <c r="D189" s="9" t="s">
        <v>228</v>
      </c>
      <c r="E189" s="9" t="s">
        <v>135</v>
      </c>
      <c r="F189" s="9" t="s">
        <v>132</v>
      </c>
      <c r="G189" s="9" t="s">
        <v>132</v>
      </c>
      <c r="H189" s="9" t="s">
        <v>132</v>
      </c>
      <c r="I189" s="9" t="s">
        <v>132</v>
      </c>
      <c r="J189" s="9" t="s">
        <v>545</v>
      </c>
      <c r="K189" s="9" t="s">
        <v>245</v>
      </c>
    </row>
    <row r="190" spans="1:11" x14ac:dyDescent="0.25">
      <c r="A190" s="9" t="s">
        <v>548</v>
      </c>
      <c r="B190" s="9" t="s">
        <v>549</v>
      </c>
      <c r="C190" s="9" t="s">
        <v>227</v>
      </c>
      <c r="D190" s="9" t="s">
        <v>228</v>
      </c>
      <c r="E190" s="9" t="s">
        <v>135</v>
      </c>
      <c r="F190" s="9" t="s">
        <v>132</v>
      </c>
      <c r="G190" s="9" t="s">
        <v>132</v>
      </c>
      <c r="H190" s="9" t="s">
        <v>132</v>
      </c>
      <c r="I190" s="9" t="s">
        <v>132</v>
      </c>
      <c r="J190" s="9" t="s">
        <v>531</v>
      </c>
      <c r="K190" s="9" t="s">
        <v>139</v>
      </c>
    </row>
    <row r="191" spans="1:11" x14ac:dyDescent="0.25">
      <c r="A191" s="9" t="s">
        <v>550</v>
      </c>
      <c r="B191" s="9" t="s">
        <v>551</v>
      </c>
      <c r="C191" s="9" t="s">
        <v>227</v>
      </c>
      <c r="D191" s="9" t="s">
        <v>552</v>
      </c>
      <c r="E191" s="9" t="s">
        <v>553</v>
      </c>
      <c r="F191" s="9" t="s">
        <v>132</v>
      </c>
      <c r="G191" s="9" t="s">
        <v>132</v>
      </c>
      <c r="H191" s="9" t="s">
        <v>132</v>
      </c>
      <c r="I191" s="9" t="s">
        <v>132</v>
      </c>
      <c r="J191" s="9" t="s">
        <v>554</v>
      </c>
      <c r="K191" s="9" t="s">
        <v>139</v>
      </c>
    </row>
    <row r="192" spans="1:11" x14ac:dyDescent="0.25">
      <c r="A192" s="9" t="s">
        <v>555</v>
      </c>
      <c r="B192" s="9" t="s">
        <v>556</v>
      </c>
      <c r="C192" s="9" t="s">
        <v>227</v>
      </c>
      <c r="D192" s="9" t="s">
        <v>552</v>
      </c>
      <c r="E192" s="9" t="s">
        <v>553</v>
      </c>
      <c r="F192" s="9" t="s">
        <v>132</v>
      </c>
      <c r="G192" s="9" t="s">
        <v>132</v>
      </c>
      <c r="H192" s="9" t="s">
        <v>132</v>
      </c>
      <c r="I192" s="9" t="s">
        <v>132</v>
      </c>
      <c r="J192" s="9" t="s">
        <v>557</v>
      </c>
      <c r="K192" s="9" t="s">
        <v>139</v>
      </c>
    </row>
    <row r="193" spans="1:11" x14ac:dyDescent="0.25">
      <c r="A193" s="9" t="s">
        <v>558</v>
      </c>
      <c r="B193" s="9" t="s">
        <v>559</v>
      </c>
      <c r="C193" s="9" t="s">
        <v>227</v>
      </c>
      <c r="D193" s="9" t="s">
        <v>228</v>
      </c>
      <c r="E193" s="9" t="s">
        <v>135</v>
      </c>
      <c r="F193" s="9" t="s">
        <v>132</v>
      </c>
      <c r="G193" s="9" t="s">
        <v>132</v>
      </c>
      <c r="H193" s="9" t="s">
        <v>132</v>
      </c>
      <c r="I193" s="9" t="s">
        <v>132</v>
      </c>
      <c r="J193" s="9" t="s">
        <v>531</v>
      </c>
      <c r="K193" s="9" t="s">
        <v>139</v>
      </c>
    </row>
    <row r="194" spans="1:11" x14ac:dyDescent="0.25">
      <c r="A194" s="9" t="s">
        <v>560</v>
      </c>
      <c r="B194" s="9" t="s">
        <v>561</v>
      </c>
      <c r="C194" s="9" t="s">
        <v>227</v>
      </c>
      <c r="D194" s="9" t="s">
        <v>228</v>
      </c>
      <c r="E194" s="9" t="s">
        <v>135</v>
      </c>
      <c r="F194" s="9" t="s">
        <v>132</v>
      </c>
      <c r="G194" s="9" t="s">
        <v>132</v>
      </c>
      <c r="H194" s="9" t="s">
        <v>132</v>
      </c>
      <c r="I194" s="9" t="s">
        <v>132</v>
      </c>
      <c r="J194" s="9" t="s">
        <v>531</v>
      </c>
      <c r="K194" s="9" t="s">
        <v>139</v>
      </c>
    </row>
    <row r="195" spans="1:11" x14ac:dyDescent="0.25">
      <c r="A195" s="9" t="s">
        <v>562</v>
      </c>
      <c r="B195" s="9" t="s">
        <v>563</v>
      </c>
      <c r="C195" s="9" t="s">
        <v>227</v>
      </c>
      <c r="D195" s="9" t="s">
        <v>228</v>
      </c>
      <c r="E195" s="9" t="s">
        <v>135</v>
      </c>
      <c r="F195" s="9" t="s">
        <v>132</v>
      </c>
      <c r="G195" s="9" t="s">
        <v>132</v>
      </c>
      <c r="H195" s="9" t="s">
        <v>132</v>
      </c>
      <c r="I195" s="9" t="s">
        <v>132</v>
      </c>
      <c r="J195" s="9" t="s">
        <v>531</v>
      </c>
      <c r="K195" s="9" t="s">
        <v>139</v>
      </c>
    </row>
    <row r="196" spans="1:11" x14ac:dyDescent="0.25">
      <c r="A196" s="9" t="s">
        <v>564</v>
      </c>
      <c r="B196" s="9" t="s">
        <v>565</v>
      </c>
      <c r="C196" s="9" t="s">
        <v>227</v>
      </c>
      <c r="D196" s="9" t="s">
        <v>228</v>
      </c>
      <c r="E196" s="9" t="s">
        <v>135</v>
      </c>
      <c r="F196" s="9" t="s">
        <v>132</v>
      </c>
      <c r="G196" s="9" t="s">
        <v>132</v>
      </c>
      <c r="H196" s="9" t="s">
        <v>132</v>
      </c>
      <c r="I196" s="9" t="s">
        <v>132</v>
      </c>
      <c r="J196" s="9" t="s">
        <v>531</v>
      </c>
      <c r="K196" s="9" t="s">
        <v>139</v>
      </c>
    </row>
    <row r="197" spans="1:11" x14ac:dyDescent="0.25">
      <c r="A197" s="9" t="s">
        <v>566</v>
      </c>
      <c r="B197" s="9" t="s">
        <v>567</v>
      </c>
      <c r="C197" s="9" t="s">
        <v>227</v>
      </c>
      <c r="D197" s="9" t="s">
        <v>228</v>
      </c>
      <c r="E197" s="9" t="s">
        <v>135</v>
      </c>
      <c r="F197" s="9" t="s">
        <v>132</v>
      </c>
      <c r="G197" s="9" t="s">
        <v>132</v>
      </c>
      <c r="H197" s="9" t="s">
        <v>132</v>
      </c>
      <c r="I197" s="9" t="s">
        <v>132</v>
      </c>
      <c r="J197" s="9" t="s">
        <v>531</v>
      </c>
      <c r="K197" s="9" t="s">
        <v>139</v>
      </c>
    </row>
    <row r="198" spans="1:11" x14ac:dyDescent="0.25">
      <c r="A198" s="9" t="s">
        <v>568</v>
      </c>
      <c r="B198" s="9" t="s">
        <v>569</v>
      </c>
      <c r="C198" s="9" t="s">
        <v>227</v>
      </c>
      <c r="D198" s="9" t="s">
        <v>228</v>
      </c>
      <c r="E198" s="9" t="s">
        <v>135</v>
      </c>
      <c r="F198" s="9" t="s">
        <v>132</v>
      </c>
      <c r="G198" s="9" t="s">
        <v>132</v>
      </c>
      <c r="H198" s="9" t="s">
        <v>132</v>
      </c>
      <c r="I198" s="9" t="s">
        <v>132</v>
      </c>
      <c r="J198" s="9" t="s">
        <v>531</v>
      </c>
      <c r="K198" s="9" t="s">
        <v>167</v>
      </c>
    </row>
    <row r="199" spans="1:11" x14ac:dyDescent="0.25">
      <c r="A199" s="9" t="s">
        <v>570</v>
      </c>
      <c r="B199" s="9" t="s">
        <v>571</v>
      </c>
      <c r="C199" s="9" t="s">
        <v>227</v>
      </c>
      <c r="D199" s="9" t="s">
        <v>228</v>
      </c>
      <c r="E199" s="9" t="s">
        <v>135</v>
      </c>
      <c r="F199" s="9" t="s">
        <v>132</v>
      </c>
      <c r="G199" s="9" t="s">
        <v>132</v>
      </c>
      <c r="H199" s="9" t="s">
        <v>132</v>
      </c>
      <c r="I199" s="9" t="s">
        <v>132</v>
      </c>
      <c r="J199" s="9" t="s">
        <v>531</v>
      </c>
      <c r="K199" s="9" t="s">
        <v>139</v>
      </c>
    </row>
    <row r="200" spans="1:11" x14ac:dyDescent="0.25">
      <c r="A200" s="9" t="s">
        <v>572</v>
      </c>
      <c r="B200" s="9" t="s">
        <v>573</v>
      </c>
      <c r="C200" s="9" t="s">
        <v>227</v>
      </c>
      <c r="D200" s="9" t="s">
        <v>228</v>
      </c>
      <c r="E200" s="9" t="s">
        <v>135</v>
      </c>
      <c r="F200" s="9" t="s">
        <v>132</v>
      </c>
      <c r="G200" s="9" t="s">
        <v>132</v>
      </c>
      <c r="H200" s="9" t="s">
        <v>132</v>
      </c>
      <c r="I200" s="9" t="s">
        <v>132</v>
      </c>
      <c r="J200" s="9" t="s">
        <v>545</v>
      </c>
      <c r="K200" s="9" t="s">
        <v>245</v>
      </c>
    </row>
    <row r="201" spans="1:11" x14ac:dyDescent="0.25">
      <c r="A201" s="9" t="s">
        <v>574</v>
      </c>
      <c r="B201" s="9" t="s">
        <v>575</v>
      </c>
      <c r="C201" s="9" t="s">
        <v>227</v>
      </c>
      <c r="D201" s="9" t="s">
        <v>228</v>
      </c>
      <c r="E201" s="9" t="s">
        <v>135</v>
      </c>
      <c r="F201" s="9" t="s">
        <v>132</v>
      </c>
      <c r="G201" s="9" t="s">
        <v>132</v>
      </c>
      <c r="H201" s="9" t="s">
        <v>132</v>
      </c>
      <c r="I201" s="9" t="s">
        <v>132</v>
      </c>
      <c r="J201" s="9" t="s">
        <v>229</v>
      </c>
      <c r="K201" s="9" t="s">
        <v>139</v>
      </c>
    </row>
    <row r="202" spans="1:11" x14ac:dyDescent="0.25">
      <c r="A202" s="9" t="s">
        <v>576</v>
      </c>
      <c r="B202" s="9" t="s">
        <v>577</v>
      </c>
      <c r="C202" s="9" t="s">
        <v>227</v>
      </c>
      <c r="D202" s="9" t="s">
        <v>228</v>
      </c>
      <c r="E202" s="9" t="s">
        <v>135</v>
      </c>
      <c r="F202" s="9" t="s">
        <v>132</v>
      </c>
      <c r="G202" s="9" t="s">
        <v>132</v>
      </c>
      <c r="H202" s="9" t="s">
        <v>132</v>
      </c>
      <c r="I202" s="9" t="s">
        <v>132</v>
      </c>
      <c r="J202" s="9" t="s">
        <v>531</v>
      </c>
      <c r="K202" s="9" t="s">
        <v>139</v>
      </c>
    </row>
    <row r="203" spans="1:11" x14ac:dyDescent="0.25">
      <c r="A203" s="9" t="s">
        <v>578</v>
      </c>
      <c r="B203" s="9" t="s">
        <v>350</v>
      </c>
      <c r="C203" s="9" t="s">
        <v>227</v>
      </c>
      <c r="D203" s="9" t="s">
        <v>228</v>
      </c>
      <c r="E203" s="9" t="s">
        <v>135</v>
      </c>
      <c r="F203" s="9" t="s">
        <v>132</v>
      </c>
      <c r="G203" s="9" t="s">
        <v>132</v>
      </c>
      <c r="H203" s="9" t="s">
        <v>132</v>
      </c>
      <c r="I203" s="9" t="s">
        <v>132</v>
      </c>
      <c r="J203" s="9" t="s">
        <v>531</v>
      </c>
      <c r="K203" s="9" t="s">
        <v>167</v>
      </c>
    </row>
    <row r="204" spans="1:11" x14ac:dyDescent="0.25">
      <c r="A204" s="9" t="s">
        <v>579</v>
      </c>
      <c r="B204" s="9" t="s">
        <v>311</v>
      </c>
      <c r="C204" s="9" t="s">
        <v>227</v>
      </c>
      <c r="D204" s="9" t="s">
        <v>228</v>
      </c>
      <c r="E204" s="9" t="s">
        <v>135</v>
      </c>
      <c r="F204" s="9" t="s">
        <v>132</v>
      </c>
      <c r="G204" s="9" t="s">
        <v>132</v>
      </c>
      <c r="H204" s="9" t="s">
        <v>132</v>
      </c>
      <c r="I204" s="9" t="s">
        <v>132</v>
      </c>
      <c r="J204" s="9" t="s">
        <v>531</v>
      </c>
      <c r="K204" s="9" t="s">
        <v>245</v>
      </c>
    </row>
    <row r="205" spans="1:11" x14ac:dyDescent="0.25">
      <c r="A205" s="9" t="s">
        <v>580</v>
      </c>
      <c r="B205" s="9" t="s">
        <v>581</v>
      </c>
      <c r="C205" s="9" t="s">
        <v>227</v>
      </c>
      <c r="D205" s="9" t="s">
        <v>228</v>
      </c>
      <c r="E205" s="9" t="s">
        <v>135</v>
      </c>
      <c r="F205" s="9" t="s">
        <v>132</v>
      </c>
      <c r="G205" s="9" t="s">
        <v>132</v>
      </c>
      <c r="H205" s="9" t="s">
        <v>132</v>
      </c>
      <c r="I205" s="9" t="s">
        <v>132</v>
      </c>
      <c r="J205" s="9" t="s">
        <v>531</v>
      </c>
      <c r="K205" s="9" t="s">
        <v>139</v>
      </c>
    </row>
    <row r="206" spans="1:11" x14ac:dyDescent="0.25">
      <c r="A206" s="9" t="s">
        <v>582</v>
      </c>
      <c r="B206" s="9" t="s">
        <v>583</v>
      </c>
      <c r="C206" s="9" t="s">
        <v>227</v>
      </c>
      <c r="D206" s="9" t="s">
        <v>228</v>
      </c>
      <c r="E206" s="9" t="s">
        <v>135</v>
      </c>
      <c r="F206" s="9" t="s">
        <v>132</v>
      </c>
      <c r="G206" s="9" t="s">
        <v>132</v>
      </c>
      <c r="H206" s="9" t="s">
        <v>132</v>
      </c>
      <c r="I206" s="9" t="s">
        <v>132</v>
      </c>
      <c r="J206" s="9" t="s">
        <v>584</v>
      </c>
      <c r="K206" s="9" t="s">
        <v>139</v>
      </c>
    </row>
    <row r="207" spans="1:11" x14ac:dyDescent="0.25">
      <c r="A207" s="9" t="s">
        <v>585</v>
      </c>
      <c r="B207" s="9" t="s">
        <v>586</v>
      </c>
      <c r="C207" s="9" t="s">
        <v>227</v>
      </c>
      <c r="D207" s="9" t="s">
        <v>228</v>
      </c>
      <c r="E207" s="9" t="s">
        <v>135</v>
      </c>
      <c r="F207" s="9" t="s">
        <v>132</v>
      </c>
      <c r="G207" s="9" t="s">
        <v>132</v>
      </c>
      <c r="H207" s="9" t="s">
        <v>132</v>
      </c>
      <c r="I207" s="9" t="s">
        <v>132</v>
      </c>
      <c r="J207" s="9" t="s">
        <v>531</v>
      </c>
      <c r="K207" s="9" t="s">
        <v>139</v>
      </c>
    </row>
    <row r="208" spans="1:11" x14ac:dyDescent="0.25">
      <c r="A208" s="9" t="s">
        <v>587</v>
      </c>
      <c r="B208" s="9" t="s">
        <v>588</v>
      </c>
      <c r="C208" s="9" t="s">
        <v>227</v>
      </c>
      <c r="D208" s="9" t="s">
        <v>228</v>
      </c>
      <c r="E208" s="9" t="s">
        <v>135</v>
      </c>
      <c r="F208" s="9" t="s">
        <v>132</v>
      </c>
      <c r="G208" s="9" t="s">
        <v>132</v>
      </c>
      <c r="H208" s="9" t="s">
        <v>132</v>
      </c>
      <c r="I208" s="9" t="s">
        <v>132</v>
      </c>
      <c r="J208" s="9" t="s">
        <v>531</v>
      </c>
      <c r="K208" s="9" t="s">
        <v>139</v>
      </c>
    </row>
    <row r="209" spans="1:11" x14ac:dyDescent="0.25">
      <c r="A209" s="9" t="s">
        <v>589</v>
      </c>
      <c r="B209" s="9" t="s">
        <v>233</v>
      </c>
      <c r="C209" s="9" t="s">
        <v>232</v>
      </c>
      <c r="D209" s="9" t="s">
        <v>233</v>
      </c>
      <c r="E209" s="9" t="s">
        <v>135</v>
      </c>
      <c r="F209" s="9" t="s">
        <v>132</v>
      </c>
      <c r="G209" s="9" t="s">
        <v>132</v>
      </c>
      <c r="H209" s="9" t="s">
        <v>132</v>
      </c>
      <c r="I209" s="9" t="s">
        <v>132</v>
      </c>
      <c r="J209" s="9" t="s">
        <v>590</v>
      </c>
      <c r="K209" s="9" t="s">
        <v>139</v>
      </c>
    </row>
    <row r="210" spans="1:11" x14ac:dyDescent="0.25">
      <c r="A210" s="9" t="s">
        <v>591</v>
      </c>
      <c r="B210" s="9" t="s">
        <v>592</v>
      </c>
      <c r="C210" s="9" t="s">
        <v>232</v>
      </c>
      <c r="D210" s="9" t="s">
        <v>233</v>
      </c>
      <c r="E210" s="9" t="s">
        <v>135</v>
      </c>
      <c r="F210" s="9" t="s">
        <v>132</v>
      </c>
      <c r="G210" s="9" t="s">
        <v>132</v>
      </c>
      <c r="H210" s="9" t="s">
        <v>132</v>
      </c>
      <c r="I210" s="9" t="s">
        <v>132</v>
      </c>
      <c r="J210" s="9" t="s">
        <v>218</v>
      </c>
      <c r="K210" s="9" t="s">
        <v>245</v>
      </c>
    </row>
    <row r="211" spans="1:11" x14ac:dyDescent="0.25">
      <c r="A211" s="9" t="s">
        <v>593</v>
      </c>
      <c r="B211" s="9" t="s">
        <v>594</v>
      </c>
      <c r="C211" s="9" t="s">
        <v>232</v>
      </c>
      <c r="D211" s="9" t="s">
        <v>233</v>
      </c>
      <c r="E211" s="9" t="s">
        <v>135</v>
      </c>
      <c r="F211" s="9" t="s">
        <v>132</v>
      </c>
      <c r="G211" s="9" t="s">
        <v>132</v>
      </c>
      <c r="H211" s="9" t="s">
        <v>132</v>
      </c>
      <c r="I211" s="9" t="s">
        <v>132</v>
      </c>
      <c r="J211" s="9" t="s">
        <v>229</v>
      </c>
      <c r="K211" s="9" t="s">
        <v>245</v>
      </c>
    </row>
    <row r="212" spans="1:11" x14ac:dyDescent="0.25">
      <c r="A212" s="9" t="s">
        <v>595</v>
      </c>
      <c r="B212" s="9" t="s">
        <v>596</v>
      </c>
      <c r="C212" s="9" t="s">
        <v>232</v>
      </c>
      <c r="D212" s="9" t="s">
        <v>233</v>
      </c>
      <c r="E212" s="9" t="s">
        <v>135</v>
      </c>
      <c r="F212" s="9" t="s">
        <v>132</v>
      </c>
      <c r="G212" s="9" t="s">
        <v>132</v>
      </c>
      <c r="H212" s="9" t="s">
        <v>132</v>
      </c>
      <c r="I212" s="9" t="s">
        <v>132</v>
      </c>
      <c r="J212" s="9" t="s">
        <v>424</v>
      </c>
      <c r="K212" s="9" t="s">
        <v>139</v>
      </c>
    </row>
    <row r="213" spans="1:11" x14ac:dyDescent="0.25">
      <c r="A213" s="9" t="s">
        <v>597</v>
      </c>
      <c r="B213" s="9" t="s">
        <v>598</v>
      </c>
      <c r="C213" s="9" t="s">
        <v>232</v>
      </c>
      <c r="D213" s="9" t="s">
        <v>233</v>
      </c>
      <c r="E213" s="9" t="s">
        <v>135</v>
      </c>
      <c r="F213" s="9" t="s">
        <v>132</v>
      </c>
      <c r="G213" s="9" t="s">
        <v>132</v>
      </c>
      <c r="H213" s="9" t="s">
        <v>132</v>
      </c>
      <c r="I213" s="9" t="s">
        <v>132</v>
      </c>
      <c r="J213" s="9" t="s">
        <v>424</v>
      </c>
      <c r="K213" s="9" t="s">
        <v>139</v>
      </c>
    </row>
    <row r="214" spans="1:11" x14ac:dyDescent="0.25">
      <c r="A214" s="9" t="s">
        <v>599</v>
      </c>
      <c r="B214" s="9" t="s">
        <v>600</v>
      </c>
      <c r="C214" s="9" t="s">
        <v>232</v>
      </c>
      <c r="D214" s="9" t="s">
        <v>233</v>
      </c>
      <c r="E214" s="9" t="s">
        <v>135</v>
      </c>
      <c r="F214" s="9" t="s">
        <v>132</v>
      </c>
      <c r="G214" s="9" t="s">
        <v>132</v>
      </c>
      <c r="H214" s="9" t="s">
        <v>132</v>
      </c>
      <c r="I214" s="9" t="s">
        <v>132</v>
      </c>
      <c r="J214" s="9" t="s">
        <v>601</v>
      </c>
      <c r="K214" s="9" t="s">
        <v>139</v>
      </c>
    </row>
    <row r="215" spans="1:11" x14ac:dyDescent="0.25">
      <c r="A215" s="9" t="s">
        <v>602</v>
      </c>
      <c r="B215" s="9" t="s">
        <v>603</v>
      </c>
      <c r="C215" s="9" t="s">
        <v>232</v>
      </c>
      <c r="D215" s="9" t="s">
        <v>233</v>
      </c>
      <c r="E215" s="9" t="s">
        <v>604</v>
      </c>
      <c r="F215" s="9" t="s">
        <v>132</v>
      </c>
      <c r="G215" s="9" t="s">
        <v>132</v>
      </c>
      <c r="H215" s="9" t="s">
        <v>132</v>
      </c>
      <c r="I215" s="9" t="s">
        <v>132</v>
      </c>
      <c r="J215" s="9" t="s">
        <v>605</v>
      </c>
      <c r="K215" s="9" t="s">
        <v>139</v>
      </c>
    </row>
    <row r="216" spans="1:11" x14ac:dyDescent="0.25">
      <c r="A216" s="9" t="s">
        <v>606</v>
      </c>
      <c r="B216" s="9" t="s">
        <v>607</v>
      </c>
      <c r="C216" s="9" t="s">
        <v>232</v>
      </c>
      <c r="D216" s="9" t="s">
        <v>233</v>
      </c>
      <c r="E216" s="9" t="s">
        <v>135</v>
      </c>
      <c r="F216" s="9" t="s">
        <v>132</v>
      </c>
      <c r="G216" s="9" t="s">
        <v>132</v>
      </c>
      <c r="H216" s="9" t="s">
        <v>132</v>
      </c>
      <c r="I216" s="9" t="s">
        <v>132</v>
      </c>
      <c r="J216" s="9" t="s">
        <v>424</v>
      </c>
      <c r="K216" s="9" t="s">
        <v>245</v>
      </c>
    </row>
    <row r="217" spans="1:11" x14ac:dyDescent="0.25">
      <c r="A217" s="9" t="s">
        <v>608</v>
      </c>
      <c r="B217" s="9" t="s">
        <v>609</v>
      </c>
      <c r="C217" s="9" t="s">
        <v>232</v>
      </c>
      <c r="D217" s="9" t="s">
        <v>233</v>
      </c>
      <c r="E217" s="9" t="s">
        <v>135</v>
      </c>
      <c r="F217" s="9" t="s">
        <v>132</v>
      </c>
      <c r="G217" s="9" t="s">
        <v>132</v>
      </c>
      <c r="H217" s="9" t="s">
        <v>132</v>
      </c>
      <c r="I217" s="9" t="s">
        <v>132</v>
      </c>
      <c r="J217" s="9" t="s">
        <v>424</v>
      </c>
      <c r="K217" s="9" t="s">
        <v>139</v>
      </c>
    </row>
    <row r="218" spans="1:11" x14ac:dyDescent="0.25">
      <c r="A218" s="9" t="s">
        <v>610</v>
      </c>
      <c r="B218" s="9" t="s">
        <v>611</v>
      </c>
      <c r="C218" s="9" t="s">
        <v>227</v>
      </c>
      <c r="D218" s="9" t="s">
        <v>228</v>
      </c>
      <c r="E218" s="9" t="s">
        <v>135</v>
      </c>
      <c r="F218" s="9" t="s">
        <v>132</v>
      </c>
      <c r="G218" s="9" t="s">
        <v>132</v>
      </c>
      <c r="H218" s="9" t="s">
        <v>132</v>
      </c>
      <c r="I218" s="9" t="s">
        <v>132</v>
      </c>
      <c r="J218" s="9" t="s">
        <v>531</v>
      </c>
      <c r="K218" s="9" t="s">
        <v>139</v>
      </c>
    </row>
    <row r="219" spans="1:11" x14ac:dyDescent="0.25">
      <c r="A219" s="9" t="s">
        <v>612</v>
      </c>
      <c r="B219" s="9" t="s">
        <v>613</v>
      </c>
      <c r="C219" s="9" t="s">
        <v>227</v>
      </c>
      <c r="D219" s="9" t="s">
        <v>228</v>
      </c>
      <c r="E219" s="9" t="s">
        <v>135</v>
      </c>
      <c r="F219" s="9" t="s">
        <v>132</v>
      </c>
      <c r="G219" s="9" t="s">
        <v>132</v>
      </c>
      <c r="H219" s="9" t="s">
        <v>132</v>
      </c>
      <c r="I219" s="9" t="s">
        <v>132</v>
      </c>
      <c r="J219" s="9" t="s">
        <v>531</v>
      </c>
      <c r="K219" s="9" t="s">
        <v>139</v>
      </c>
    </row>
    <row r="220" spans="1:11" x14ac:dyDescent="0.25">
      <c r="A220" s="9" t="s">
        <v>614</v>
      </c>
      <c r="B220" s="9" t="s">
        <v>615</v>
      </c>
      <c r="C220" s="9" t="s">
        <v>227</v>
      </c>
      <c r="D220" s="9" t="s">
        <v>228</v>
      </c>
      <c r="E220" s="9" t="s">
        <v>135</v>
      </c>
      <c r="F220" s="9" t="s">
        <v>132</v>
      </c>
      <c r="G220" s="9" t="s">
        <v>132</v>
      </c>
      <c r="H220" s="9" t="s">
        <v>132</v>
      </c>
      <c r="I220" s="9" t="s">
        <v>132</v>
      </c>
      <c r="J220" s="9" t="s">
        <v>531</v>
      </c>
      <c r="K220" s="9" t="s">
        <v>139</v>
      </c>
    </row>
    <row r="221" spans="1:11" x14ac:dyDescent="0.25">
      <c r="A221" s="9" t="s">
        <v>616</v>
      </c>
      <c r="B221" s="9" t="s">
        <v>617</v>
      </c>
      <c r="C221" s="9" t="s">
        <v>242</v>
      </c>
      <c r="D221" s="9" t="s">
        <v>243</v>
      </c>
      <c r="E221" s="9" t="s">
        <v>135</v>
      </c>
      <c r="F221" s="9" t="s">
        <v>132</v>
      </c>
      <c r="G221" s="9" t="s">
        <v>132</v>
      </c>
      <c r="H221" s="9" t="s">
        <v>132</v>
      </c>
      <c r="I221" s="9" t="s">
        <v>132</v>
      </c>
      <c r="J221" s="9" t="s">
        <v>326</v>
      </c>
      <c r="K221" s="9" t="s">
        <v>139</v>
      </c>
    </row>
    <row r="222" spans="1:11" x14ac:dyDescent="0.25">
      <c r="A222" s="9" t="s">
        <v>618</v>
      </c>
      <c r="B222" s="9" t="s">
        <v>619</v>
      </c>
      <c r="C222" s="9" t="s">
        <v>242</v>
      </c>
      <c r="D222" s="9" t="s">
        <v>243</v>
      </c>
      <c r="E222" s="9" t="s">
        <v>135</v>
      </c>
      <c r="F222" s="9" t="s">
        <v>132</v>
      </c>
      <c r="G222" s="9" t="s">
        <v>132</v>
      </c>
      <c r="H222" s="9" t="s">
        <v>132</v>
      </c>
      <c r="I222" s="9" t="s">
        <v>132</v>
      </c>
      <c r="J222" s="9" t="s">
        <v>620</v>
      </c>
      <c r="K222" s="9" t="s">
        <v>139</v>
      </c>
    </row>
    <row r="223" spans="1:11" x14ac:dyDescent="0.25">
      <c r="A223" s="9" t="s">
        <v>621</v>
      </c>
      <c r="B223" s="9" t="s">
        <v>622</v>
      </c>
      <c r="C223" s="9" t="s">
        <v>242</v>
      </c>
      <c r="D223" s="9" t="s">
        <v>243</v>
      </c>
      <c r="E223" s="9" t="s">
        <v>135</v>
      </c>
      <c r="F223" s="9" t="s">
        <v>132</v>
      </c>
      <c r="G223" s="9" t="s">
        <v>132</v>
      </c>
      <c r="H223" s="9" t="s">
        <v>132</v>
      </c>
      <c r="I223" s="9" t="s">
        <v>132</v>
      </c>
      <c r="J223" s="9" t="s">
        <v>623</v>
      </c>
      <c r="K223" s="9" t="s">
        <v>139</v>
      </c>
    </row>
    <row r="224" spans="1:11" x14ac:dyDescent="0.25">
      <c r="A224" s="9" t="s">
        <v>624</v>
      </c>
      <c r="B224" s="9" t="s">
        <v>625</v>
      </c>
      <c r="C224" s="9" t="s">
        <v>242</v>
      </c>
      <c r="D224" s="9" t="s">
        <v>243</v>
      </c>
      <c r="E224" s="9" t="s">
        <v>135</v>
      </c>
      <c r="F224" s="9" t="s">
        <v>132</v>
      </c>
      <c r="G224" s="9" t="s">
        <v>132</v>
      </c>
      <c r="H224" s="9" t="s">
        <v>132</v>
      </c>
      <c r="I224" s="9" t="s">
        <v>132</v>
      </c>
      <c r="J224" s="9" t="s">
        <v>144</v>
      </c>
      <c r="K224" s="9" t="s">
        <v>245</v>
      </c>
    </row>
    <row r="225" spans="1:11" x14ac:dyDescent="0.25">
      <c r="A225" s="9" t="s">
        <v>626</v>
      </c>
      <c r="B225" s="9" t="s">
        <v>627</v>
      </c>
      <c r="C225" s="9" t="s">
        <v>242</v>
      </c>
      <c r="D225" s="9" t="s">
        <v>243</v>
      </c>
      <c r="E225" s="9" t="s">
        <v>135</v>
      </c>
      <c r="F225" s="9" t="s">
        <v>132</v>
      </c>
      <c r="G225" s="9" t="s">
        <v>132</v>
      </c>
      <c r="H225" s="9" t="s">
        <v>132</v>
      </c>
      <c r="I225" s="9" t="s">
        <v>132</v>
      </c>
      <c r="J225" s="9" t="s">
        <v>329</v>
      </c>
      <c r="K225" s="9" t="s">
        <v>245</v>
      </c>
    </row>
    <row r="226" spans="1:11" x14ac:dyDescent="0.25">
      <c r="A226" s="9" t="s">
        <v>628</v>
      </c>
      <c r="B226" s="9" t="s">
        <v>629</v>
      </c>
      <c r="C226" s="9" t="s">
        <v>242</v>
      </c>
      <c r="D226" s="9" t="s">
        <v>243</v>
      </c>
      <c r="E226" s="9" t="s">
        <v>135</v>
      </c>
      <c r="F226" s="9" t="s">
        <v>132</v>
      </c>
      <c r="G226" s="9" t="s">
        <v>132</v>
      </c>
      <c r="H226" s="9" t="s">
        <v>132</v>
      </c>
      <c r="I226" s="9" t="s">
        <v>132</v>
      </c>
      <c r="J226" s="9" t="s">
        <v>147</v>
      </c>
      <c r="K226" s="9" t="s">
        <v>139</v>
      </c>
    </row>
    <row r="227" spans="1:11" x14ac:dyDescent="0.25">
      <c r="A227" s="9" t="s">
        <v>630</v>
      </c>
      <c r="B227" s="9" t="s">
        <v>631</v>
      </c>
      <c r="C227" s="9" t="s">
        <v>242</v>
      </c>
      <c r="D227" s="9" t="s">
        <v>243</v>
      </c>
      <c r="E227" s="9" t="s">
        <v>135</v>
      </c>
      <c r="F227" s="9" t="s">
        <v>132</v>
      </c>
      <c r="G227" s="9" t="s">
        <v>132</v>
      </c>
      <c r="H227" s="9" t="s">
        <v>132</v>
      </c>
      <c r="I227" s="9" t="s">
        <v>132</v>
      </c>
      <c r="J227" s="9" t="s">
        <v>147</v>
      </c>
      <c r="K227" s="9" t="s">
        <v>139</v>
      </c>
    </row>
    <row r="228" spans="1:11" x14ac:dyDescent="0.25">
      <c r="A228" s="9" t="s">
        <v>632</v>
      </c>
      <c r="B228" s="9" t="s">
        <v>633</v>
      </c>
      <c r="C228" s="9" t="s">
        <v>242</v>
      </c>
      <c r="D228" s="9" t="s">
        <v>243</v>
      </c>
      <c r="E228" s="9" t="s">
        <v>135</v>
      </c>
      <c r="F228" s="9" t="s">
        <v>132</v>
      </c>
      <c r="G228" s="9" t="s">
        <v>132</v>
      </c>
      <c r="H228" s="9" t="s">
        <v>132</v>
      </c>
      <c r="I228" s="9" t="s">
        <v>132</v>
      </c>
      <c r="J228" s="9" t="s">
        <v>144</v>
      </c>
      <c r="K228" s="9" t="s">
        <v>139</v>
      </c>
    </row>
    <row r="229" spans="1:11" x14ac:dyDescent="0.25">
      <c r="A229" s="9" t="s">
        <v>634</v>
      </c>
      <c r="B229" s="9" t="s">
        <v>635</v>
      </c>
      <c r="C229" s="9" t="s">
        <v>242</v>
      </c>
      <c r="D229" s="9" t="s">
        <v>243</v>
      </c>
      <c r="E229" s="9" t="s">
        <v>135</v>
      </c>
      <c r="F229" s="9" t="s">
        <v>132</v>
      </c>
      <c r="G229" s="9" t="s">
        <v>132</v>
      </c>
      <c r="H229" s="9" t="s">
        <v>132</v>
      </c>
      <c r="I229" s="9" t="s">
        <v>132</v>
      </c>
      <c r="J229" s="9" t="s">
        <v>601</v>
      </c>
      <c r="K229" s="9" t="s">
        <v>139</v>
      </c>
    </row>
    <row r="230" spans="1:11" x14ac:dyDescent="0.25">
      <c r="A230" s="9" t="s">
        <v>636</v>
      </c>
      <c r="B230" s="9" t="s">
        <v>637</v>
      </c>
      <c r="C230" s="9" t="s">
        <v>242</v>
      </c>
      <c r="D230" s="9" t="s">
        <v>243</v>
      </c>
      <c r="E230" s="9" t="s">
        <v>135</v>
      </c>
      <c r="F230" s="9" t="s">
        <v>132</v>
      </c>
      <c r="G230" s="9" t="s">
        <v>132</v>
      </c>
      <c r="H230" s="9" t="s">
        <v>132</v>
      </c>
      <c r="I230" s="9" t="s">
        <v>132</v>
      </c>
      <c r="J230" s="9" t="s">
        <v>638</v>
      </c>
      <c r="K230" s="9" t="s">
        <v>139</v>
      </c>
    </row>
    <row r="231" spans="1:11" x14ac:dyDescent="0.25">
      <c r="A231" s="9" t="s">
        <v>639</v>
      </c>
      <c r="B231" s="9" t="s">
        <v>640</v>
      </c>
      <c r="C231" s="9" t="s">
        <v>242</v>
      </c>
      <c r="D231" s="9" t="s">
        <v>243</v>
      </c>
      <c r="E231" s="9" t="s">
        <v>135</v>
      </c>
      <c r="F231" s="9" t="s">
        <v>132</v>
      </c>
      <c r="G231" s="9" t="s">
        <v>132</v>
      </c>
      <c r="H231" s="9" t="s">
        <v>132</v>
      </c>
      <c r="I231" s="9" t="s">
        <v>132</v>
      </c>
      <c r="J231" s="9" t="s">
        <v>144</v>
      </c>
      <c r="K231" s="9" t="s">
        <v>139</v>
      </c>
    </row>
    <row r="232" spans="1:11" x14ac:dyDescent="0.25">
      <c r="A232" s="9" t="s">
        <v>641</v>
      </c>
      <c r="B232" s="9" t="s">
        <v>642</v>
      </c>
      <c r="C232" s="9" t="s">
        <v>242</v>
      </c>
      <c r="D232" s="9" t="s">
        <v>243</v>
      </c>
      <c r="E232" s="9" t="s">
        <v>135</v>
      </c>
      <c r="F232" s="9" t="s">
        <v>132</v>
      </c>
      <c r="G232" s="9" t="s">
        <v>132</v>
      </c>
      <c r="H232" s="9" t="s">
        <v>132</v>
      </c>
      <c r="I232" s="9" t="s">
        <v>132</v>
      </c>
      <c r="J232" s="9" t="s">
        <v>147</v>
      </c>
      <c r="K232" s="9" t="s">
        <v>167</v>
      </c>
    </row>
    <row r="233" spans="1:11" x14ac:dyDescent="0.25">
      <c r="A233" s="9" t="s">
        <v>643</v>
      </c>
      <c r="B233" s="9" t="s">
        <v>644</v>
      </c>
      <c r="C233" s="9" t="s">
        <v>242</v>
      </c>
      <c r="D233" s="9" t="s">
        <v>243</v>
      </c>
      <c r="E233" s="9" t="s">
        <v>135</v>
      </c>
      <c r="F233" s="9" t="s">
        <v>132</v>
      </c>
      <c r="G233" s="9" t="s">
        <v>132</v>
      </c>
      <c r="H233" s="9" t="s">
        <v>132</v>
      </c>
      <c r="I233" s="9" t="s">
        <v>132</v>
      </c>
      <c r="J233" s="9" t="s">
        <v>147</v>
      </c>
      <c r="K233" s="9" t="s">
        <v>167</v>
      </c>
    </row>
    <row r="234" spans="1:11" x14ac:dyDescent="0.25">
      <c r="A234" s="9" t="s">
        <v>645</v>
      </c>
      <c r="B234" s="9" t="s">
        <v>646</v>
      </c>
      <c r="C234" s="9" t="s">
        <v>242</v>
      </c>
      <c r="D234" s="9" t="s">
        <v>243</v>
      </c>
      <c r="E234" s="9" t="s">
        <v>135</v>
      </c>
      <c r="F234" s="9" t="s">
        <v>132</v>
      </c>
      <c r="G234" s="9" t="s">
        <v>132</v>
      </c>
      <c r="H234" s="9" t="s">
        <v>132</v>
      </c>
      <c r="I234" s="9" t="s">
        <v>132</v>
      </c>
      <c r="J234" s="9" t="s">
        <v>329</v>
      </c>
      <c r="K234" s="9" t="s">
        <v>245</v>
      </c>
    </row>
    <row r="235" spans="1:11" x14ac:dyDescent="0.25">
      <c r="A235" s="9" t="s">
        <v>1545</v>
      </c>
      <c r="B235" s="9" t="s">
        <v>1546</v>
      </c>
      <c r="C235" s="9" t="s">
        <v>242</v>
      </c>
      <c r="D235" s="9" t="s">
        <v>243</v>
      </c>
      <c r="E235" s="9" t="s">
        <v>135</v>
      </c>
      <c r="F235" s="9" t="s">
        <v>132</v>
      </c>
      <c r="G235" s="9" t="s">
        <v>132</v>
      </c>
      <c r="H235" s="9" t="s">
        <v>132</v>
      </c>
      <c r="I235" s="9" t="s">
        <v>132</v>
      </c>
      <c r="J235" s="9" t="s">
        <v>1540</v>
      </c>
      <c r="K235" s="9" t="s">
        <v>139</v>
      </c>
    </row>
    <row r="236" spans="1:11" x14ac:dyDescent="0.25">
      <c r="A236" s="9" t="s">
        <v>647</v>
      </c>
      <c r="B236" s="9" t="s">
        <v>648</v>
      </c>
      <c r="C236" s="9" t="s">
        <v>242</v>
      </c>
      <c r="D236" s="9" t="s">
        <v>243</v>
      </c>
      <c r="E236" s="9" t="s">
        <v>135</v>
      </c>
      <c r="F236" s="9" t="s">
        <v>132</v>
      </c>
      <c r="G236" s="9" t="s">
        <v>132</v>
      </c>
      <c r="H236" s="9" t="s">
        <v>132</v>
      </c>
      <c r="I236" s="9" t="s">
        <v>132</v>
      </c>
      <c r="J236" s="9" t="s">
        <v>144</v>
      </c>
      <c r="K236" s="9" t="s">
        <v>139</v>
      </c>
    </row>
    <row r="237" spans="1:11" x14ac:dyDescent="0.25">
      <c r="A237" s="9" t="s">
        <v>649</v>
      </c>
      <c r="B237" s="9" t="s">
        <v>650</v>
      </c>
      <c r="C237" s="9" t="s">
        <v>242</v>
      </c>
      <c r="D237" s="9" t="s">
        <v>243</v>
      </c>
      <c r="E237" s="9" t="s">
        <v>135</v>
      </c>
      <c r="F237" s="9" t="s">
        <v>132</v>
      </c>
      <c r="G237" s="9" t="s">
        <v>132</v>
      </c>
      <c r="H237" s="9" t="s">
        <v>132</v>
      </c>
      <c r="I237" s="9" t="s">
        <v>132</v>
      </c>
      <c r="J237" s="9" t="s">
        <v>651</v>
      </c>
      <c r="K237" s="9" t="s">
        <v>139</v>
      </c>
    </row>
    <row r="238" spans="1:11" x14ac:dyDescent="0.25">
      <c r="A238" s="9" t="s">
        <v>652</v>
      </c>
      <c r="B238" s="9" t="s">
        <v>653</v>
      </c>
      <c r="C238" s="9" t="s">
        <v>242</v>
      </c>
      <c r="D238" s="9" t="s">
        <v>243</v>
      </c>
      <c r="E238" s="9" t="s">
        <v>135</v>
      </c>
      <c r="F238" s="9" t="s">
        <v>132</v>
      </c>
      <c r="G238" s="9" t="s">
        <v>132</v>
      </c>
      <c r="H238" s="9" t="s">
        <v>132</v>
      </c>
      <c r="I238" s="9" t="s">
        <v>132</v>
      </c>
      <c r="J238" s="9" t="s">
        <v>144</v>
      </c>
      <c r="K238" s="9" t="s">
        <v>139</v>
      </c>
    </row>
    <row r="239" spans="1:11" x14ac:dyDescent="0.25">
      <c r="A239" s="9" t="s">
        <v>654</v>
      </c>
      <c r="B239" s="9" t="s">
        <v>655</v>
      </c>
      <c r="C239" s="9" t="s">
        <v>242</v>
      </c>
      <c r="D239" s="9" t="s">
        <v>243</v>
      </c>
      <c r="E239" s="9" t="s">
        <v>135</v>
      </c>
      <c r="F239" s="9" t="s">
        <v>132</v>
      </c>
      <c r="G239" s="9" t="s">
        <v>132</v>
      </c>
      <c r="H239" s="9" t="s">
        <v>132</v>
      </c>
      <c r="I239" s="9" t="s">
        <v>132</v>
      </c>
      <c r="J239" s="9" t="s">
        <v>329</v>
      </c>
      <c r="K239" s="9" t="s">
        <v>245</v>
      </c>
    </row>
    <row r="240" spans="1:11" x14ac:dyDescent="0.25">
      <c r="A240" s="9" t="s">
        <v>656</v>
      </c>
      <c r="B240" s="9" t="s">
        <v>657</v>
      </c>
      <c r="C240" s="9" t="s">
        <v>242</v>
      </c>
      <c r="D240" s="9" t="s">
        <v>243</v>
      </c>
      <c r="E240" s="9" t="s">
        <v>135</v>
      </c>
      <c r="F240" s="9" t="s">
        <v>132</v>
      </c>
      <c r="G240" s="9" t="s">
        <v>132</v>
      </c>
      <c r="H240" s="9" t="s">
        <v>132</v>
      </c>
      <c r="I240" s="9" t="s">
        <v>132</v>
      </c>
      <c r="J240" s="9" t="s">
        <v>144</v>
      </c>
      <c r="K240" s="9" t="s">
        <v>245</v>
      </c>
    </row>
    <row r="241" spans="1:11" x14ac:dyDescent="0.25">
      <c r="A241" s="9" t="s">
        <v>658</v>
      </c>
      <c r="B241" s="9" t="s">
        <v>659</v>
      </c>
      <c r="C241" s="9" t="s">
        <v>242</v>
      </c>
      <c r="D241" s="9" t="s">
        <v>243</v>
      </c>
      <c r="E241" s="9" t="s">
        <v>135</v>
      </c>
      <c r="F241" s="9" t="s">
        <v>132</v>
      </c>
      <c r="G241" s="9" t="s">
        <v>132</v>
      </c>
      <c r="H241" s="9" t="s">
        <v>132</v>
      </c>
      <c r="I241" s="9" t="s">
        <v>132</v>
      </c>
      <c r="J241" s="9" t="s">
        <v>329</v>
      </c>
      <c r="K241" s="9" t="s">
        <v>245</v>
      </c>
    </row>
    <row r="242" spans="1:11" x14ac:dyDescent="0.25">
      <c r="A242" s="9" t="s">
        <v>660</v>
      </c>
      <c r="B242" s="9" t="s">
        <v>661</v>
      </c>
      <c r="C242" s="9" t="s">
        <v>242</v>
      </c>
      <c r="D242" s="9" t="s">
        <v>243</v>
      </c>
      <c r="E242" s="9" t="s">
        <v>135</v>
      </c>
      <c r="F242" s="9" t="s">
        <v>132</v>
      </c>
      <c r="G242" s="9" t="s">
        <v>132</v>
      </c>
      <c r="H242" s="9" t="s">
        <v>132</v>
      </c>
      <c r="I242" s="9" t="s">
        <v>132</v>
      </c>
      <c r="J242" s="9" t="s">
        <v>147</v>
      </c>
      <c r="K242" s="9" t="s">
        <v>245</v>
      </c>
    </row>
    <row r="243" spans="1:11" x14ac:dyDescent="0.25">
      <c r="A243" s="9" t="s">
        <v>662</v>
      </c>
      <c r="B243" s="9" t="s">
        <v>663</v>
      </c>
      <c r="C243" s="9" t="s">
        <v>242</v>
      </c>
      <c r="D243" s="9" t="s">
        <v>243</v>
      </c>
      <c r="E243" s="9" t="s">
        <v>135</v>
      </c>
      <c r="F243" s="9" t="s">
        <v>132</v>
      </c>
      <c r="G243" s="9" t="s">
        <v>132</v>
      </c>
      <c r="H243" s="9" t="s">
        <v>132</v>
      </c>
      <c r="I243" s="9" t="s">
        <v>132</v>
      </c>
      <c r="J243" s="9" t="s">
        <v>138</v>
      </c>
      <c r="K243" s="9" t="s">
        <v>139</v>
      </c>
    </row>
    <row r="244" spans="1:11" x14ac:dyDescent="0.25">
      <c r="A244" s="9" t="s">
        <v>664</v>
      </c>
      <c r="B244" s="9" t="s">
        <v>665</v>
      </c>
      <c r="C244" s="9" t="s">
        <v>242</v>
      </c>
      <c r="D244" s="9" t="s">
        <v>243</v>
      </c>
      <c r="E244" s="9" t="s">
        <v>135</v>
      </c>
      <c r="F244" s="9" t="s">
        <v>132</v>
      </c>
      <c r="G244" s="9" t="s">
        <v>132</v>
      </c>
      <c r="H244" s="9" t="s">
        <v>132</v>
      </c>
      <c r="I244" s="9" t="s">
        <v>132</v>
      </c>
      <c r="J244" s="9" t="s">
        <v>138</v>
      </c>
      <c r="K244" s="9" t="s">
        <v>139</v>
      </c>
    </row>
    <row r="245" spans="1:11" x14ac:dyDescent="0.25">
      <c r="A245" s="9" t="s">
        <v>666</v>
      </c>
      <c r="B245" s="9" t="s">
        <v>667</v>
      </c>
      <c r="C245" s="9" t="s">
        <v>242</v>
      </c>
      <c r="D245" s="9" t="s">
        <v>243</v>
      </c>
      <c r="E245" s="9" t="s">
        <v>135</v>
      </c>
      <c r="F245" s="9" t="s">
        <v>132</v>
      </c>
      <c r="G245" s="9" t="s">
        <v>132</v>
      </c>
      <c r="H245" s="9" t="s">
        <v>132</v>
      </c>
      <c r="I245" s="9" t="s">
        <v>132</v>
      </c>
      <c r="J245" s="9" t="s">
        <v>329</v>
      </c>
      <c r="K245" s="9" t="s">
        <v>245</v>
      </c>
    </row>
    <row r="246" spans="1:11" x14ac:dyDescent="0.25">
      <c r="A246" s="9" t="s">
        <v>668</v>
      </c>
      <c r="B246" s="9" t="s">
        <v>669</v>
      </c>
      <c r="C246" s="9" t="s">
        <v>242</v>
      </c>
      <c r="D246" s="9" t="s">
        <v>243</v>
      </c>
      <c r="E246" s="9" t="s">
        <v>135</v>
      </c>
      <c r="F246" s="9" t="s">
        <v>132</v>
      </c>
      <c r="G246" s="9" t="s">
        <v>132</v>
      </c>
      <c r="H246" s="9" t="s">
        <v>132</v>
      </c>
      <c r="I246" s="9" t="s">
        <v>132</v>
      </c>
      <c r="J246" s="9" t="s">
        <v>670</v>
      </c>
      <c r="K246" s="9" t="s">
        <v>139</v>
      </c>
    </row>
    <row r="247" spans="1:11" x14ac:dyDescent="0.25">
      <c r="A247" s="9" t="s">
        <v>671</v>
      </c>
      <c r="B247" s="9" t="s">
        <v>672</v>
      </c>
      <c r="C247" s="9" t="s">
        <v>242</v>
      </c>
      <c r="D247" s="9" t="s">
        <v>243</v>
      </c>
      <c r="E247" s="9" t="s">
        <v>135</v>
      </c>
      <c r="F247" s="9" t="s">
        <v>132</v>
      </c>
      <c r="G247" s="9" t="s">
        <v>132</v>
      </c>
      <c r="H247" s="9" t="s">
        <v>132</v>
      </c>
      <c r="I247" s="9" t="s">
        <v>132</v>
      </c>
      <c r="J247" s="9" t="s">
        <v>174</v>
      </c>
      <c r="K247" s="9" t="s">
        <v>139</v>
      </c>
    </row>
    <row r="248" spans="1:11" x14ac:dyDescent="0.25">
      <c r="A248" s="9" t="s">
        <v>673</v>
      </c>
      <c r="B248" s="9" t="s">
        <v>674</v>
      </c>
      <c r="C248" s="9" t="s">
        <v>242</v>
      </c>
      <c r="D248" s="9" t="s">
        <v>243</v>
      </c>
      <c r="E248" s="9" t="s">
        <v>135</v>
      </c>
      <c r="F248" s="9" t="s">
        <v>132</v>
      </c>
      <c r="G248" s="9" t="s">
        <v>132</v>
      </c>
      <c r="H248" s="9" t="s">
        <v>132</v>
      </c>
      <c r="I248" s="9" t="s">
        <v>132</v>
      </c>
      <c r="J248" s="9" t="s">
        <v>144</v>
      </c>
      <c r="K248" s="9" t="s">
        <v>139</v>
      </c>
    </row>
    <row r="249" spans="1:11" x14ac:dyDescent="0.25">
      <c r="A249" s="9" t="s">
        <v>675</v>
      </c>
      <c r="B249" s="9" t="s">
        <v>676</v>
      </c>
      <c r="C249" s="9" t="s">
        <v>242</v>
      </c>
      <c r="D249" s="9" t="s">
        <v>243</v>
      </c>
      <c r="E249" s="9" t="s">
        <v>135</v>
      </c>
      <c r="F249" s="9" t="s">
        <v>132</v>
      </c>
      <c r="G249" s="9" t="s">
        <v>132</v>
      </c>
      <c r="H249" s="9" t="s">
        <v>132</v>
      </c>
      <c r="I249" s="9" t="s">
        <v>132</v>
      </c>
      <c r="J249" s="9" t="s">
        <v>144</v>
      </c>
      <c r="K249" s="9" t="s">
        <v>139</v>
      </c>
    </row>
    <row r="250" spans="1:11" x14ac:dyDescent="0.25">
      <c r="A250" s="9" t="s">
        <v>677</v>
      </c>
      <c r="B250" s="9" t="s">
        <v>678</v>
      </c>
      <c r="C250" s="9" t="s">
        <v>242</v>
      </c>
      <c r="D250" s="9" t="s">
        <v>243</v>
      </c>
      <c r="E250" s="9" t="s">
        <v>135</v>
      </c>
      <c r="F250" s="9" t="s">
        <v>132</v>
      </c>
      <c r="G250" s="9" t="s">
        <v>132</v>
      </c>
      <c r="H250" s="9" t="s">
        <v>132</v>
      </c>
      <c r="I250" s="9" t="s">
        <v>132</v>
      </c>
      <c r="J250" s="9" t="s">
        <v>144</v>
      </c>
      <c r="K250" s="9" t="s">
        <v>245</v>
      </c>
    </row>
    <row r="251" spans="1:11" x14ac:dyDescent="0.25">
      <c r="A251" s="9" t="s">
        <v>679</v>
      </c>
      <c r="B251" s="9" t="s">
        <v>680</v>
      </c>
      <c r="C251" s="9" t="s">
        <v>242</v>
      </c>
      <c r="D251" s="9" t="s">
        <v>243</v>
      </c>
      <c r="E251" s="9" t="s">
        <v>135</v>
      </c>
      <c r="F251" s="9" t="s">
        <v>132</v>
      </c>
      <c r="G251" s="9" t="s">
        <v>132</v>
      </c>
      <c r="H251" s="9" t="s">
        <v>132</v>
      </c>
      <c r="I251" s="9" t="s">
        <v>132</v>
      </c>
      <c r="J251" s="9" t="s">
        <v>254</v>
      </c>
      <c r="K251" s="9" t="s">
        <v>139</v>
      </c>
    </row>
    <row r="252" spans="1:11" x14ac:dyDescent="0.25">
      <c r="A252" s="9" t="s">
        <v>681</v>
      </c>
      <c r="B252" s="9" t="s">
        <v>682</v>
      </c>
      <c r="C252" s="9" t="s">
        <v>242</v>
      </c>
      <c r="D252" s="9" t="s">
        <v>243</v>
      </c>
      <c r="E252" s="9" t="s">
        <v>135</v>
      </c>
      <c r="F252" s="9" t="s">
        <v>132</v>
      </c>
      <c r="G252" s="9" t="s">
        <v>132</v>
      </c>
      <c r="H252" s="9" t="s">
        <v>132</v>
      </c>
      <c r="I252" s="9" t="s">
        <v>132</v>
      </c>
      <c r="J252" s="9" t="s">
        <v>312</v>
      </c>
      <c r="K252" s="9" t="s">
        <v>139</v>
      </c>
    </row>
    <row r="253" spans="1:11" x14ac:dyDescent="0.25">
      <c r="A253" s="9" t="s">
        <v>683</v>
      </c>
      <c r="B253" s="9" t="s">
        <v>684</v>
      </c>
      <c r="C253" s="9" t="s">
        <v>242</v>
      </c>
      <c r="D253" s="9" t="s">
        <v>243</v>
      </c>
      <c r="E253" s="9" t="s">
        <v>135</v>
      </c>
      <c r="F253" s="9" t="s">
        <v>132</v>
      </c>
      <c r="G253" s="9" t="s">
        <v>132</v>
      </c>
      <c r="H253" s="9" t="s">
        <v>132</v>
      </c>
      <c r="I253" s="9" t="s">
        <v>132</v>
      </c>
      <c r="J253" s="9" t="s">
        <v>685</v>
      </c>
      <c r="K253" s="9" t="s">
        <v>139</v>
      </c>
    </row>
    <row r="254" spans="1:11" x14ac:dyDescent="0.25">
      <c r="A254" s="9" t="s">
        <v>686</v>
      </c>
      <c r="B254" s="9" t="s">
        <v>687</v>
      </c>
      <c r="C254" s="9" t="s">
        <v>242</v>
      </c>
      <c r="D254" s="9" t="s">
        <v>243</v>
      </c>
      <c r="E254" s="9" t="s">
        <v>135</v>
      </c>
      <c r="F254" s="9" t="s">
        <v>132</v>
      </c>
      <c r="G254" s="9" t="s">
        <v>132</v>
      </c>
      <c r="H254" s="9" t="s">
        <v>132</v>
      </c>
      <c r="I254" s="9" t="s">
        <v>132</v>
      </c>
      <c r="J254" s="9" t="s">
        <v>688</v>
      </c>
      <c r="K254" s="9" t="s">
        <v>139</v>
      </c>
    </row>
    <row r="255" spans="1:11" x14ac:dyDescent="0.25">
      <c r="A255" s="9" t="s">
        <v>689</v>
      </c>
      <c r="B255" s="9" t="s">
        <v>690</v>
      </c>
      <c r="C255" s="9" t="s">
        <v>242</v>
      </c>
      <c r="D255" s="9" t="s">
        <v>243</v>
      </c>
      <c r="E255" s="9" t="s">
        <v>135</v>
      </c>
      <c r="F255" s="9" t="s">
        <v>132</v>
      </c>
      <c r="G255" s="9" t="s">
        <v>132</v>
      </c>
      <c r="H255" s="9" t="s">
        <v>132</v>
      </c>
      <c r="I255" s="9" t="s">
        <v>132</v>
      </c>
      <c r="J255" s="9" t="s">
        <v>691</v>
      </c>
      <c r="K255" s="9" t="s">
        <v>139</v>
      </c>
    </row>
    <row r="256" spans="1:11" x14ac:dyDescent="0.25">
      <c r="A256" s="9" t="s">
        <v>692</v>
      </c>
      <c r="B256" s="9" t="s">
        <v>693</v>
      </c>
      <c r="C256" s="9" t="s">
        <v>242</v>
      </c>
      <c r="D256" s="9" t="s">
        <v>243</v>
      </c>
      <c r="E256" s="9" t="s">
        <v>135</v>
      </c>
      <c r="F256" s="9" t="s">
        <v>132</v>
      </c>
      <c r="G256" s="9" t="s">
        <v>132</v>
      </c>
      <c r="H256" s="9" t="s">
        <v>132</v>
      </c>
      <c r="I256" s="9" t="s">
        <v>132</v>
      </c>
      <c r="J256" s="9" t="s">
        <v>293</v>
      </c>
      <c r="K256" s="9" t="s">
        <v>139</v>
      </c>
    </row>
    <row r="257" spans="1:11" x14ac:dyDescent="0.25">
      <c r="A257" s="9" t="s">
        <v>694</v>
      </c>
      <c r="B257" s="9" t="s">
        <v>695</v>
      </c>
      <c r="C257" s="9" t="s">
        <v>242</v>
      </c>
      <c r="D257" s="9" t="s">
        <v>243</v>
      </c>
      <c r="E257" s="9" t="s">
        <v>135</v>
      </c>
      <c r="F257" s="9" t="s">
        <v>132</v>
      </c>
      <c r="G257" s="9" t="s">
        <v>132</v>
      </c>
      <c r="H257" s="9" t="s">
        <v>132</v>
      </c>
      <c r="I257" s="9" t="s">
        <v>132</v>
      </c>
      <c r="J257" s="9" t="s">
        <v>144</v>
      </c>
      <c r="K257" s="9" t="s">
        <v>139</v>
      </c>
    </row>
    <row r="258" spans="1:11" x14ac:dyDescent="0.25">
      <c r="A258" s="9" t="s">
        <v>696</v>
      </c>
      <c r="B258" s="9" t="s">
        <v>697</v>
      </c>
      <c r="C258" s="9" t="s">
        <v>242</v>
      </c>
      <c r="D258" s="9" t="s">
        <v>243</v>
      </c>
      <c r="E258" s="9" t="s">
        <v>135</v>
      </c>
      <c r="F258" s="9" t="s">
        <v>132</v>
      </c>
      <c r="G258" s="9" t="s">
        <v>132</v>
      </c>
      <c r="H258" s="9" t="s">
        <v>132</v>
      </c>
      <c r="I258" s="9" t="s">
        <v>132</v>
      </c>
      <c r="J258" s="9" t="s">
        <v>138</v>
      </c>
      <c r="K258" s="9" t="s">
        <v>139</v>
      </c>
    </row>
    <row r="259" spans="1:11" x14ac:dyDescent="0.25">
      <c r="A259" s="9" t="s">
        <v>698</v>
      </c>
      <c r="B259" s="9" t="s">
        <v>699</v>
      </c>
      <c r="C259" s="9" t="s">
        <v>242</v>
      </c>
      <c r="D259" s="9" t="s">
        <v>243</v>
      </c>
      <c r="E259" s="9" t="s">
        <v>135</v>
      </c>
      <c r="F259" s="9" t="s">
        <v>132</v>
      </c>
      <c r="G259" s="9" t="s">
        <v>132</v>
      </c>
      <c r="H259" s="9" t="s">
        <v>132</v>
      </c>
      <c r="I259" s="9" t="s">
        <v>132</v>
      </c>
      <c r="J259" s="9" t="s">
        <v>691</v>
      </c>
      <c r="K259" s="9" t="s">
        <v>139</v>
      </c>
    </row>
    <row r="260" spans="1:11" x14ac:dyDescent="0.25">
      <c r="A260" s="9" t="s">
        <v>700</v>
      </c>
      <c r="B260" s="9" t="s">
        <v>701</v>
      </c>
      <c r="C260" s="9" t="s">
        <v>242</v>
      </c>
      <c r="D260" s="9" t="s">
        <v>243</v>
      </c>
      <c r="E260" s="9" t="s">
        <v>135</v>
      </c>
      <c r="F260" s="9" t="s">
        <v>132</v>
      </c>
      <c r="G260" s="9" t="s">
        <v>132</v>
      </c>
      <c r="H260" s="9" t="s">
        <v>132</v>
      </c>
      <c r="I260" s="9" t="s">
        <v>132</v>
      </c>
      <c r="J260" s="9" t="s">
        <v>326</v>
      </c>
      <c r="K260" s="9" t="s">
        <v>139</v>
      </c>
    </row>
    <row r="261" spans="1:11" x14ac:dyDescent="0.25">
      <c r="A261" s="9" t="s">
        <v>702</v>
      </c>
      <c r="B261" s="9" t="s">
        <v>703</v>
      </c>
      <c r="C261" s="9" t="s">
        <v>242</v>
      </c>
      <c r="D261" s="9" t="s">
        <v>243</v>
      </c>
      <c r="E261" s="9" t="s">
        <v>135</v>
      </c>
      <c r="F261" s="9" t="s">
        <v>132</v>
      </c>
      <c r="G261" s="9" t="s">
        <v>132</v>
      </c>
      <c r="H261" s="9" t="s">
        <v>132</v>
      </c>
      <c r="I261" s="9" t="s">
        <v>132</v>
      </c>
      <c r="J261" s="9" t="s">
        <v>326</v>
      </c>
      <c r="K261" s="9" t="s">
        <v>139</v>
      </c>
    </row>
    <row r="262" spans="1:11" x14ac:dyDescent="0.25">
      <c r="A262" s="9" t="s">
        <v>704</v>
      </c>
      <c r="B262" s="9" t="s">
        <v>705</v>
      </c>
      <c r="C262" s="9" t="s">
        <v>242</v>
      </c>
      <c r="D262" s="9" t="s">
        <v>243</v>
      </c>
      <c r="E262" s="9" t="s">
        <v>135</v>
      </c>
      <c r="F262" s="9" t="s">
        <v>132</v>
      </c>
      <c r="G262" s="9" t="s">
        <v>132</v>
      </c>
      <c r="H262" s="9" t="s">
        <v>132</v>
      </c>
      <c r="I262" s="9" t="s">
        <v>132</v>
      </c>
      <c r="J262" s="9" t="s">
        <v>706</v>
      </c>
      <c r="K262" s="9" t="s">
        <v>139</v>
      </c>
    </row>
    <row r="263" spans="1:11" x14ac:dyDescent="0.25">
      <c r="A263" s="9" t="s">
        <v>707</v>
      </c>
      <c r="B263" s="9" t="s">
        <v>708</v>
      </c>
      <c r="C263" s="9" t="s">
        <v>242</v>
      </c>
      <c r="D263" s="9" t="s">
        <v>243</v>
      </c>
      <c r="E263" s="9" t="s">
        <v>135</v>
      </c>
      <c r="F263" s="9" t="s">
        <v>132</v>
      </c>
      <c r="G263" s="9" t="s">
        <v>132</v>
      </c>
      <c r="H263" s="9" t="s">
        <v>132</v>
      </c>
      <c r="I263" s="9" t="s">
        <v>132</v>
      </c>
      <c r="J263" s="9" t="s">
        <v>144</v>
      </c>
      <c r="K263" s="9" t="s">
        <v>139</v>
      </c>
    </row>
    <row r="264" spans="1:11" x14ac:dyDescent="0.25">
      <c r="A264" s="9" t="s">
        <v>709</v>
      </c>
      <c r="B264" s="9" t="s">
        <v>710</v>
      </c>
      <c r="C264" s="9" t="s">
        <v>242</v>
      </c>
      <c r="D264" s="9" t="s">
        <v>243</v>
      </c>
      <c r="E264" s="9" t="s">
        <v>135</v>
      </c>
      <c r="F264" s="9" t="s">
        <v>132</v>
      </c>
      <c r="G264" s="9" t="s">
        <v>132</v>
      </c>
      <c r="H264" s="9" t="s">
        <v>132</v>
      </c>
      <c r="I264" s="9" t="s">
        <v>132</v>
      </c>
      <c r="J264" s="9" t="s">
        <v>670</v>
      </c>
      <c r="K264" s="9" t="s">
        <v>139</v>
      </c>
    </row>
    <row r="265" spans="1:11" x14ac:dyDescent="0.25">
      <c r="A265" s="9" t="s">
        <v>711</v>
      </c>
      <c r="B265" s="9" t="s">
        <v>712</v>
      </c>
      <c r="C265" s="9" t="s">
        <v>242</v>
      </c>
      <c r="D265" s="9" t="s">
        <v>243</v>
      </c>
      <c r="E265" s="9" t="s">
        <v>135</v>
      </c>
      <c r="F265" s="9" t="s">
        <v>132</v>
      </c>
      <c r="G265" s="9" t="s">
        <v>132</v>
      </c>
      <c r="H265" s="9" t="s">
        <v>132</v>
      </c>
      <c r="I265" s="9" t="s">
        <v>132</v>
      </c>
      <c r="J265" s="9" t="s">
        <v>144</v>
      </c>
      <c r="K265" s="9" t="s">
        <v>245</v>
      </c>
    </row>
    <row r="266" spans="1:11" x14ac:dyDescent="0.25">
      <c r="A266" s="9" t="s">
        <v>713</v>
      </c>
      <c r="B266" s="9" t="s">
        <v>714</v>
      </c>
      <c r="C266" s="9" t="s">
        <v>242</v>
      </c>
      <c r="D266" s="9" t="s">
        <v>243</v>
      </c>
      <c r="E266" s="9" t="s">
        <v>135</v>
      </c>
      <c r="F266" s="9" t="s">
        <v>132</v>
      </c>
      <c r="G266" s="9" t="s">
        <v>132</v>
      </c>
      <c r="H266" s="9" t="s">
        <v>132</v>
      </c>
      <c r="I266" s="9" t="s">
        <v>132</v>
      </c>
      <c r="J266" s="9" t="s">
        <v>715</v>
      </c>
      <c r="K266" s="9" t="s">
        <v>139</v>
      </c>
    </row>
    <row r="267" spans="1:11" x14ac:dyDescent="0.25">
      <c r="A267" s="9" t="s">
        <v>716</v>
      </c>
      <c r="B267" s="9" t="s">
        <v>717</v>
      </c>
      <c r="C267" s="9" t="s">
        <v>242</v>
      </c>
      <c r="D267" s="9" t="s">
        <v>243</v>
      </c>
      <c r="E267" s="9" t="s">
        <v>135</v>
      </c>
      <c r="F267" s="9" t="s">
        <v>132</v>
      </c>
      <c r="G267" s="9" t="s">
        <v>132</v>
      </c>
      <c r="H267" s="9" t="s">
        <v>132</v>
      </c>
      <c r="I267" s="9" t="s">
        <v>132</v>
      </c>
      <c r="J267" s="9" t="s">
        <v>147</v>
      </c>
      <c r="K267" s="9" t="s">
        <v>139</v>
      </c>
    </row>
    <row r="268" spans="1:11" x14ac:dyDescent="0.25">
      <c r="A268" s="9" t="s">
        <v>718</v>
      </c>
      <c r="B268" s="9" t="s">
        <v>719</v>
      </c>
      <c r="C268" s="9" t="s">
        <v>242</v>
      </c>
      <c r="D268" s="9" t="s">
        <v>243</v>
      </c>
      <c r="E268" s="9" t="s">
        <v>135</v>
      </c>
      <c r="F268" s="9" t="s">
        <v>132</v>
      </c>
      <c r="G268" s="9" t="s">
        <v>132</v>
      </c>
      <c r="H268" s="9" t="s">
        <v>132</v>
      </c>
      <c r="I268" s="9" t="s">
        <v>132</v>
      </c>
      <c r="J268" s="9" t="s">
        <v>715</v>
      </c>
      <c r="K268" s="9" t="s">
        <v>139</v>
      </c>
    </row>
    <row r="269" spans="1:11" x14ac:dyDescent="0.25">
      <c r="A269" s="9" t="s">
        <v>720</v>
      </c>
      <c r="B269" s="9" t="s">
        <v>721</v>
      </c>
      <c r="C269" s="9" t="s">
        <v>242</v>
      </c>
      <c r="D269" s="9" t="s">
        <v>243</v>
      </c>
      <c r="E269" s="9" t="s">
        <v>135</v>
      </c>
      <c r="F269" s="9" t="s">
        <v>132</v>
      </c>
      <c r="G269" s="9" t="s">
        <v>132</v>
      </c>
      <c r="H269" s="9" t="s">
        <v>132</v>
      </c>
      <c r="I269" s="9" t="s">
        <v>132</v>
      </c>
      <c r="J269" s="9" t="s">
        <v>147</v>
      </c>
      <c r="K269" s="9" t="s">
        <v>139</v>
      </c>
    </row>
    <row r="270" spans="1:11" x14ac:dyDescent="0.25">
      <c r="A270" s="9" t="s">
        <v>722</v>
      </c>
      <c r="B270" s="9" t="s">
        <v>723</v>
      </c>
      <c r="C270" s="9" t="s">
        <v>242</v>
      </c>
      <c r="D270" s="9" t="s">
        <v>243</v>
      </c>
      <c r="E270" s="9" t="s">
        <v>135</v>
      </c>
      <c r="F270" s="9" t="s">
        <v>132</v>
      </c>
      <c r="G270" s="9" t="s">
        <v>132</v>
      </c>
      <c r="H270" s="9" t="s">
        <v>132</v>
      </c>
      <c r="I270" s="9" t="s">
        <v>132</v>
      </c>
      <c r="J270" s="9" t="s">
        <v>144</v>
      </c>
      <c r="K270" s="9" t="s">
        <v>139</v>
      </c>
    </row>
    <row r="271" spans="1:11" x14ac:dyDescent="0.25">
      <c r="A271" s="9" t="s">
        <v>724</v>
      </c>
      <c r="B271" s="9" t="s">
        <v>725</v>
      </c>
      <c r="C271" s="9" t="s">
        <v>242</v>
      </c>
      <c r="D271" s="9" t="s">
        <v>243</v>
      </c>
      <c r="E271" s="9" t="s">
        <v>135</v>
      </c>
      <c r="F271" s="9" t="s">
        <v>132</v>
      </c>
      <c r="G271" s="9" t="s">
        <v>132</v>
      </c>
      <c r="H271" s="9" t="s">
        <v>132</v>
      </c>
      <c r="I271" s="9" t="s">
        <v>132</v>
      </c>
      <c r="J271" s="9" t="s">
        <v>224</v>
      </c>
      <c r="K271" s="9" t="s">
        <v>139</v>
      </c>
    </row>
    <row r="272" spans="1:11" x14ac:dyDescent="0.25">
      <c r="A272" s="9" t="s">
        <v>726</v>
      </c>
      <c r="B272" s="9" t="s">
        <v>727</v>
      </c>
      <c r="C272" s="9" t="s">
        <v>242</v>
      </c>
      <c r="D272" s="9" t="s">
        <v>243</v>
      </c>
      <c r="E272" s="9" t="s">
        <v>135</v>
      </c>
      <c r="F272" s="9" t="s">
        <v>132</v>
      </c>
      <c r="G272" s="9" t="s">
        <v>132</v>
      </c>
      <c r="H272" s="9" t="s">
        <v>132</v>
      </c>
      <c r="I272" s="9" t="s">
        <v>132</v>
      </c>
      <c r="J272" s="9" t="s">
        <v>144</v>
      </c>
      <c r="K272" s="9" t="s">
        <v>139</v>
      </c>
    </row>
    <row r="273" spans="1:11" x14ac:dyDescent="0.25">
      <c r="A273" s="9" t="s">
        <v>728</v>
      </c>
      <c r="B273" s="9" t="s">
        <v>729</v>
      </c>
      <c r="C273" s="9" t="s">
        <v>236</v>
      </c>
      <c r="D273" s="9" t="s">
        <v>237</v>
      </c>
      <c r="E273" s="9" t="s">
        <v>135</v>
      </c>
      <c r="F273" s="9" t="s">
        <v>132</v>
      </c>
      <c r="G273" s="9" t="s">
        <v>132</v>
      </c>
      <c r="H273" s="9" t="s">
        <v>132</v>
      </c>
      <c r="I273" s="9" t="s">
        <v>132</v>
      </c>
      <c r="J273" s="9" t="s">
        <v>424</v>
      </c>
      <c r="K273" s="9" t="s">
        <v>139</v>
      </c>
    </row>
    <row r="274" spans="1:11" x14ac:dyDescent="0.25">
      <c r="A274" s="9" t="s">
        <v>730</v>
      </c>
      <c r="B274" s="9" t="s">
        <v>731</v>
      </c>
      <c r="C274" s="9" t="s">
        <v>236</v>
      </c>
      <c r="D274" s="9" t="s">
        <v>237</v>
      </c>
      <c r="E274" s="9" t="s">
        <v>135</v>
      </c>
      <c r="F274" s="9" t="s">
        <v>132</v>
      </c>
      <c r="G274" s="9" t="s">
        <v>132</v>
      </c>
      <c r="H274" s="9" t="s">
        <v>132</v>
      </c>
      <c r="I274" s="9" t="s">
        <v>132</v>
      </c>
      <c r="J274" s="9" t="s">
        <v>424</v>
      </c>
      <c r="K274" s="9" t="s">
        <v>245</v>
      </c>
    </row>
    <row r="275" spans="1:11" x14ac:dyDescent="0.25">
      <c r="A275" s="9" t="s">
        <v>732</v>
      </c>
      <c r="B275" s="9" t="s">
        <v>733</v>
      </c>
      <c r="C275" s="9" t="s">
        <v>236</v>
      </c>
      <c r="D275" s="9" t="s">
        <v>237</v>
      </c>
      <c r="E275" s="9" t="s">
        <v>135</v>
      </c>
      <c r="F275" s="9" t="s">
        <v>132</v>
      </c>
      <c r="G275" s="9" t="s">
        <v>132</v>
      </c>
      <c r="H275" s="9" t="s">
        <v>132</v>
      </c>
      <c r="I275" s="9" t="s">
        <v>132</v>
      </c>
      <c r="J275" s="9" t="s">
        <v>424</v>
      </c>
      <c r="K275" s="9" t="s">
        <v>245</v>
      </c>
    </row>
    <row r="276" spans="1:11" x14ac:dyDescent="0.25">
      <c r="A276" s="9" t="s">
        <v>734</v>
      </c>
      <c r="B276" s="9" t="s">
        <v>735</v>
      </c>
      <c r="C276" s="9" t="s">
        <v>236</v>
      </c>
      <c r="D276" s="9" t="s">
        <v>237</v>
      </c>
      <c r="E276" s="9" t="s">
        <v>135</v>
      </c>
      <c r="F276" s="9" t="s">
        <v>132</v>
      </c>
      <c r="G276" s="9" t="s">
        <v>132</v>
      </c>
      <c r="H276" s="9" t="s">
        <v>132</v>
      </c>
      <c r="I276" s="9" t="s">
        <v>132</v>
      </c>
      <c r="J276" s="9" t="s">
        <v>424</v>
      </c>
      <c r="K276" s="9" t="s">
        <v>139</v>
      </c>
    </row>
    <row r="277" spans="1:11" x14ac:dyDescent="0.25">
      <c r="A277" s="9" t="s">
        <v>736</v>
      </c>
      <c r="B277" s="9" t="s">
        <v>737</v>
      </c>
      <c r="C277" s="9" t="s">
        <v>236</v>
      </c>
      <c r="D277" s="9" t="s">
        <v>237</v>
      </c>
      <c r="E277" s="9" t="s">
        <v>135</v>
      </c>
      <c r="F277" s="9" t="s">
        <v>132</v>
      </c>
      <c r="G277" s="9" t="s">
        <v>132</v>
      </c>
      <c r="H277" s="9" t="s">
        <v>132</v>
      </c>
      <c r="I277" s="9" t="s">
        <v>132</v>
      </c>
      <c r="J277" s="9" t="s">
        <v>424</v>
      </c>
      <c r="K277" s="9" t="s">
        <v>139</v>
      </c>
    </row>
    <row r="278" spans="1:11" x14ac:dyDescent="0.25">
      <c r="A278" s="9" t="s">
        <v>738</v>
      </c>
      <c r="B278" s="9" t="s">
        <v>739</v>
      </c>
      <c r="C278" s="9" t="s">
        <v>236</v>
      </c>
      <c r="D278" s="9" t="s">
        <v>237</v>
      </c>
      <c r="E278" s="9" t="s">
        <v>135</v>
      </c>
      <c r="F278" s="9" t="s">
        <v>132</v>
      </c>
      <c r="G278" s="9" t="s">
        <v>132</v>
      </c>
      <c r="H278" s="9" t="s">
        <v>132</v>
      </c>
      <c r="I278" s="9" t="s">
        <v>132</v>
      </c>
      <c r="J278" s="9" t="s">
        <v>424</v>
      </c>
      <c r="K278" s="9" t="s">
        <v>139</v>
      </c>
    </row>
    <row r="279" spans="1:11" x14ac:dyDescent="0.25">
      <c r="A279" s="9" t="s">
        <v>740</v>
      </c>
      <c r="B279" s="9" t="s">
        <v>741</v>
      </c>
      <c r="C279" s="9" t="s">
        <v>236</v>
      </c>
      <c r="D279" s="9" t="s">
        <v>237</v>
      </c>
      <c r="E279" s="9" t="s">
        <v>742</v>
      </c>
      <c r="F279" s="9" t="s">
        <v>132</v>
      </c>
      <c r="G279" s="9" t="s">
        <v>132</v>
      </c>
      <c r="H279" s="9" t="s">
        <v>132</v>
      </c>
      <c r="I279" s="9" t="s">
        <v>132</v>
      </c>
      <c r="J279" s="9" t="s">
        <v>424</v>
      </c>
      <c r="K279" s="9" t="s">
        <v>139</v>
      </c>
    </row>
    <row r="280" spans="1:11" x14ac:dyDescent="0.25">
      <c r="A280" s="9" t="s">
        <v>743</v>
      </c>
      <c r="B280" s="9" t="s">
        <v>744</v>
      </c>
      <c r="C280" s="9" t="s">
        <v>236</v>
      </c>
      <c r="D280" s="9" t="s">
        <v>237</v>
      </c>
      <c r="E280" s="9" t="s">
        <v>135</v>
      </c>
      <c r="F280" s="9" t="s">
        <v>132</v>
      </c>
      <c r="G280" s="9" t="s">
        <v>132</v>
      </c>
      <c r="H280" s="9" t="s">
        <v>132</v>
      </c>
      <c r="I280" s="9" t="s">
        <v>132</v>
      </c>
      <c r="J280" s="9" t="s">
        <v>424</v>
      </c>
      <c r="K280" s="9" t="s">
        <v>245</v>
      </c>
    </row>
    <row r="281" spans="1:11" x14ac:dyDescent="0.25">
      <c r="A281" s="9" t="s">
        <v>745</v>
      </c>
      <c r="B281" s="9" t="s">
        <v>746</v>
      </c>
      <c r="C281" s="9" t="s">
        <v>236</v>
      </c>
      <c r="D281" s="9" t="s">
        <v>237</v>
      </c>
      <c r="E281" s="9" t="s">
        <v>135</v>
      </c>
      <c r="F281" s="9" t="s">
        <v>132</v>
      </c>
      <c r="G281" s="9" t="s">
        <v>132</v>
      </c>
      <c r="H281" s="9" t="s">
        <v>132</v>
      </c>
      <c r="I281" s="9" t="s">
        <v>132</v>
      </c>
      <c r="J281" s="9" t="s">
        <v>424</v>
      </c>
      <c r="K281" s="9" t="s">
        <v>245</v>
      </c>
    </row>
    <row r="282" spans="1:11" x14ac:dyDescent="0.25">
      <c r="A282" s="9" t="s">
        <v>747</v>
      </c>
      <c r="B282" s="9" t="s">
        <v>748</v>
      </c>
      <c r="C282" s="9" t="s">
        <v>236</v>
      </c>
      <c r="D282" s="9" t="s">
        <v>237</v>
      </c>
      <c r="E282" s="9" t="s">
        <v>135</v>
      </c>
      <c r="F282" s="9" t="s">
        <v>132</v>
      </c>
      <c r="G282" s="9" t="s">
        <v>132</v>
      </c>
      <c r="H282" s="9" t="s">
        <v>132</v>
      </c>
      <c r="I282" s="9" t="s">
        <v>132</v>
      </c>
      <c r="J282" s="9" t="s">
        <v>424</v>
      </c>
      <c r="K282" s="9" t="s">
        <v>139</v>
      </c>
    </row>
    <row r="283" spans="1:11" x14ac:dyDescent="0.25">
      <c r="A283" s="9" t="s">
        <v>749</v>
      </c>
      <c r="B283" s="9" t="s">
        <v>750</v>
      </c>
      <c r="C283" s="9" t="s">
        <v>236</v>
      </c>
      <c r="D283" s="9" t="s">
        <v>237</v>
      </c>
      <c r="E283" s="9" t="s">
        <v>135</v>
      </c>
      <c r="F283" s="9" t="s">
        <v>132</v>
      </c>
      <c r="G283" s="9" t="s">
        <v>132</v>
      </c>
      <c r="H283" s="9" t="s">
        <v>132</v>
      </c>
      <c r="I283" s="9" t="s">
        <v>132</v>
      </c>
      <c r="J283" s="9" t="s">
        <v>424</v>
      </c>
      <c r="K283" s="9" t="s">
        <v>139</v>
      </c>
    </row>
    <row r="284" spans="1:11" x14ac:dyDescent="0.25">
      <c r="A284" s="9" t="s">
        <v>751</v>
      </c>
      <c r="B284" s="9" t="s">
        <v>752</v>
      </c>
      <c r="C284" s="9" t="s">
        <v>236</v>
      </c>
      <c r="D284" s="9" t="s">
        <v>237</v>
      </c>
      <c r="E284" s="9" t="s">
        <v>135</v>
      </c>
      <c r="F284" s="9" t="s">
        <v>132</v>
      </c>
      <c r="G284" s="9" t="s">
        <v>132</v>
      </c>
      <c r="H284" s="9" t="s">
        <v>132</v>
      </c>
      <c r="I284" s="9" t="s">
        <v>132</v>
      </c>
      <c r="J284" s="9" t="s">
        <v>424</v>
      </c>
      <c r="K284" s="9" t="s">
        <v>139</v>
      </c>
    </row>
    <row r="285" spans="1:11" x14ac:dyDescent="0.25">
      <c r="A285" s="9" t="s">
        <v>753</v>
      </c>
      <c r="B285" s="9" t="s">
        <v>754</v>
      </c>
      <c r="C285" s="9" t="s">
        <v>236</v>
      </c>
      <c r="D285" s="9" t="s">
        <v>237</v>
      </c>
      <c r="E285" s="9" t="s">
        <v>135</v>
      </c>
      <c r="F285" s="9" t="s">
        <v>132</v>
      </c>
      <c r="G285" s="9" t="s">
        <v>132</v>
      </c>
      <c r="H285" s="9" t="s">
        <v>132</v>
      </c>
      <c r="I285" s="9" t="s">
        <v>132</v>
      </c>
      <c r="J285" s="9" t="s">
        <v>424</v>
      </c>
      <c r="K285" s="9" t="s">
        <v>139</v>
      </c>
    </row>
    <row r="286" spans="1:11" x14ac:dyDescent="0.25">
      <c r="A286" s="9" t="s">
        <v>755</v>
      </c>
      <c r="B286" s="9" t="s">
        <v>756</v>
      </c>
      <c r="C286" s="9" t="s">
        <v>236</v>
      </c>
      <c r="D286" s="9" t="s">
        <v>237</v>
      </c>
      <c r="E286" s="9" t="s">
        <v>135</v>
      </c>
      <c r="F286" s="9" t="s">
        <v>132</v>
      </c>
      <c r="G286" s="9" t="s">
        <v>132</v>
      </c>
      <c r="H286" s="9" t="s">
        <v>132</v>
      </c>
      <c r="I286" s="9" t="s">
        <v>132</v>
      </c>
      <c r="J286" s="9" t="s">
        <v>424</v>
      </c>
      <c r="K286" s="9" t="s">
        <v>139</v>
      </c>
    </row>
    <row r="287" spans="1:11" x14ac:dyDescent="0.25">
      <c r="A287" s="9" t="s">
        <v>757</v>
      </c>
      <c r="B287" s="9" t="s">
        <v>758</v>
      </c>
      <c r="C287" s="9" t="s">
        <v>236</v>
      </c>
      <c r="D287" s="9" t="s">
        <v>237</v>
      </c>
      <c r="E287" s="9" t="s">
        <v>135</v>
      </c>
      <c r="F287" s="9" t="s">
        <v>132</v>
      </c>
      <c r="G287" s="9" t="s">
        <v>132</v>
      </c>
      <c r="H287" s="9" t="s">
        <v>132</v>
      </c>
      <c r="I287" s="9" t="s">
        <v>132</v>
      </c>
      <c r="J287" s="9" t="s">
        <v>424</v>
      </c>
      <c r="K287" s="9" t="s">
        <v>139</v>
      </c>
    </row>
    <row r="288" spans="1:11" x14ac:dyDescent="0.25">
      <c r="A288" s="9" t="s">
        <v>759</v>
      </c>
      <c r="B288" s="9" t="s">
        <v>760</v>
      </c>
      <c r="C288" s="9" t="s">
        <v>236</v>
      </c>
      <c r="D288" s="9" t="s">
        <v>237</v>
      </c>
      <c r="E288" s="9" t="s">
        <v>135</v>
      </c>
      <c r="F288" s="9" t="s">
        <v>132</v>
      </c>
      <c r="G288" s="9" t="s">
        <v>132</v>
      </c>
      <c r="H288" s="9" t="s">
        <v>132</v>
      </c>
      <c r="I288" s="9" t="s">
        <v>132</v>
      </c>
      <c r="J288" s="9" t="s">
        <v>424</v>
      </c>
      <c r="K288" s="9" t="s">
        <v>245</v>
      </c>
    </row>
    <row r="289" spans="1:11" x14ac:dyDescent="0.25">
      <c r="A289" s="9" t="s">
        <v>761</v>
      </c>
      <c r="B289" s="9" t="s">
        <v>762</v>
      </c>
      <c r="C289" s="9" t="s">
        <v>236</v>
      </c>
      <c r="D289" s="9" t="s">
        <v>237</v>
      </c>
      <c r="E289" s="9" t="s">
        <v>135</v>
      </c>
      <c r="F289" s="9" t="s">
        <v>132</v>
      </c>
      <c r="G289" s="9" t="s">
        <v>132</v>
      </c>
      <c r="H289" s="9" t="s">
        <v>132</v>
      </c>
      <c r="I289" s="9" t="s">
        <v>132</v>
      </c>
      <c r="J289" s="9" t="s">
        <v>424</v>
      </c>
      <c r="K289" s="9" t="s">
        <v>139</v>
      </c>
    </row>
    <row r="290" spans="1:11" x14ac:dyDescent="0.25">
      <c r="A290" s="9" t="s">
        <v>763</v>
      </c>
      <c r="B290" s="9" t="s">
        <v>764</v>
      </c>
      <c r="C290" s="9" t="s">
        <v>236</v>
      </c>
      <c r="D290" s="9" t="s">
        <v>237</v>
      </c>
      <c r="E290" s="9" t="s">
        <v>135</v>
      </c>
      <c r="F290" s="9" t="s">
        <v>132</v>
      </c>
      <c r="G290" s="9" t="s">
        <v>132</v>
      </c>
      <c r="H290" s="9" t="s">
        <v>132</v>
      </c>
      <c r="I290" s="9" t="s">
        <v>132</v>
      </c>
      <c r="J290" s="9" t="s">
        <v>424</v>
      </c>
      <c r="K290" s="9" t="s">
        <v>139</v>
      </c>
    </row>
    <row r="291" spans="1:11" x14ac:dyDescent="0.25">
      <c r="A291" s="9" t="s">
        <v>765</v>
      </c>
      <c r="B291" s="9" t="s">
        <v>766</v>
      </c>
      <c r="C291" s="9" t="s">
        <v>236</v>
      </c>
      <c r="D291" s="9" t="s">
        <v>135</v>
      </c>
      <c r="E291" s="9" t="s">
        <v>135</v>
      </c>
      <c r="F291" s="9" t="s">
        <v>132</v>
      </c>
      <c r="G291" s="9" t="s">
        <v>132</v>
      </c>
      <c r="H291" s="9" t="s">
        <v>132</v>
      </c>
      <c r="I291" s="9" t="s">
        <v>132</v>
      </c>
      <c r="J291" s="9" t="s">
        <v>767</v>
      </c>
      <c r="K291" s="9" t="s">
        <v>139</v>
      </c>
    </row>
    <row r="292" spans="1:11" x14ac:dyDescent="0.25">
      <c r="A292" s="9" t="s">
        <v>768</v>
      </c>
      <c r="B292" s="9" t="s">
        <v>769</v>
      </c>
      <c r="C292" s="9" t="s">
        <v>236</v>
      </c>
      <c r="D292" s="9" t="s">
        <v>237</v>
      </c>
      <c r="E292" s="9" t="s">
        <v>135</v>
      </c>
      <c r="F292" s="9" t="s">
        <v>132</v>
      </c>
      <c r="G292" s="9" t="s">
        <v>132</v>
      </c>
      <c r="H292" s="9" t="s">
        <v>132</v>
      </c>
      <c r="I292" s="9" t="s">
        <v>132</v>
      </c>
      <c r="J292" s="9" t="s">
        <v>424</v>
      </c>
      <c r="K292" s="9" t="s">
        <v>139</v>
      </c>
    </row>
    <row r="293" spans="1:11" x14ac:dyDescent="0.25">
      <c r="A293" s="9" t="s">
        <v>770</v>
      </c>
      <c r="B293" s="9" t="s">
        <v>766</v>
      </c>
      <c r="C293" s="9" t="s">
        <v>236</v>
      </c>
      <c r="D293" s="9" t="s">
        <v>135</v>
      </c>
      <c r="E293" s="9" t="s">
        <v>135</v>
      </c>
      <c r="F293" s="9" t="s">
        <v>132</v>
      </c>
      <c r="G293" s="9" t="s">
        <v>132</v>
      </c>
      <c r="H293" s="9" t="s">
        <v>132</v>
      </c>
      <c r="I293" s="9" t="s">
        <v>132</v>
      </c>
      <c r="J293" s="9" t="s">
        <v>767</v>
      </c>
      <c r="K293" s="9" t="s">
        <v>139</v>
      </c>
    </row>
    <row r="294" spans="1:11" x14ac:dyDescent="0.25">
      <c r="A294" s="9" t="s">
        <v>771</v>
      </c>
      <c r="B294" s="9" t="s">
        <v>766</v>
      </c>
      <c r="C294" s="9" t="s">
        <v>236</v>
      </c>
      <c r="D294" s="9" t="s">
        <v>135</v>
      </c>
      <c r="E294" s="9" t="s">
        <v>135</v>
      </c>
      <c r="F294" s="9" t="s">
        <v>132</v>
      </c>
      <c r="G294" s="9" t="s">
        <v>132</v>
      </c>
      <c r="H294" s="9" t="s">
        <v>132</v>
      </c>
      <c r="I294" s="9" t="s">
        <v>132</v>
      </c>
      <c r="J294" s="9" t="s">
        <v>767</v>
      </c>
      <c r="K294" s="9" t="s">
        <v>139</v>
      </c>
    </row>
    <row r="295" spans="1:11" x14ac:dyDescent="0.25">
      <c r="A295" s="9" t="s">
        <v>772</v>
      </c>
      <c r="B295" s="9" t="s">
        <v>766</v>
      </c>
      <c r="C295" s="9" t="s">
        <v>236</v>
      </c>
      <c r="D295" s="9" t="s">
        <v>135</v>
      </c>
      <c r="E295" s="9" t="s">
        <v>135</v>
      </c>
      <c r="F295" s="9" t="s">
        <v>132</v>
      </c>
      <c r="G295" s="9" t="s">
        <v>132</v>
      </c>
      <c r="H295" s="9" t="s">
        <v>132</v>
      </c>
      <c r="I295" s="9" t="s">
        <v>132</v>
      </c>
      <c r="J295" s="9" t="s">
        <v>767</v>
      </c>
      <c r="K295" s="9" t="s">
        <v>139</v>
      </c>
    </row>
    <row r="296" spans="1:11" x14ac:dyDescent="0.25">
      <c r="A296" s="9" t="s">
        <v>773</v>
      </c>
      <c r="B296" s="9" t="s">
        <v>766</v>
      </c>
      <c r="C296" s="9" t="s">
        <v>236</v>
      </c>
      <c r="D296" s="9" t="s">
        <v>135</v>
      </c>
      <c r="E296" s="9" t="s">
        <v>135</v>
      </c>
      <c r="F296" s="9" t="s">
        <v>132</v>
      </c>
      <c r="G296" s="9" t="s">
        <v>132</v>
      </c>
      <c r="H296" s="9" t="s">
        <v>132</v>
      </c>
      <c r="I296" s="9" t="s">
        <v>132</v>
      </c>
      <c r="J296" s="9" t="s">
        <v>767</v>
      </c>
      <c r="K296" s="9" t="s">
        <v>139</v>
      </c>
    </row>
    <row r="297" spans="1:11" x14ac:dyDescent="0.25">
      <c r="A297" s="9" t="s">
        <v>774</v>
      </c>
      <c r="B297" s="9" t="s">
        <v>766</v>
      </c>
      <c r="C297" s="9" t="s">
        <v>236</v>
      </c>
      <c r="D297" s="9" t="s">
        <v>135</v>
      </c>
      <c r="E297" s="9" t="s">
        <v>135</v>
      </c>
      <c r="F297" s="9" t="s">
        <v>132</v>
      </c>
      <c r="G297" s="9" t="s">
        <v>132</v>
      </c>
      <c r="H297" s="9" t="s">
        <v>132</v>
      </c>
      <c r="I297" s="9" t="s">
        <v>132</v>
      </c>
      <c r="J297" s="9" t="s">
        <v>767</v>
      </c>
      <c r="K297" s="9" t="s">
        <v>139</v>
      </c>
    </row>
    <row r="298" spans="1:11" x14ac:dyDescent="0.25">
      <c r="A298" s="9" t="s">
        <v>775</v>
      </c>
      <c r="B298" s="9" t="s">
        <v>776</v>
      </c>
      <c r="C298" s="9" t="s">
        <v>236</v>
      </c>
      <c r="D298" s="9" t="s">
        <v>237</v>
      </c>
      <c r="E298" s="9" t="s">
        <v>135</v>
      </c>
      <c r="F298" s="9" t="s">
        <v>132</v>
      </c>
      <c r="G298" s="9" t="s">
        <v>132</v>
      </c>
      <c r="H298" s="9" t="s">
        <v>132</v>
      </c>
      <c r="I298" s="9" t="s">
        <v>132</v>
      </c>
      <c r="J298" s="9" t="s">
        <v>424</v>
      </c>
      <c r="K298" s="9" t="s">
        <v>139</v>
      </c>
    </row>
    <row r="299" spans="1:11" x14ac:dyDescent="0.25">
      <c r="A299" s="9" t="s">
        <v>777</v>
      </c>
      <c r="B299" s="9" t="s">
        <v>778</v>
      </c>
      <c r="C299" s="9" t="s">
        <v>236</v>
      </c>
      <c r="D299" s="9" t="s">
        <v>237</v>
      </c>
      <c r="E299" s="9" t="s">
        <v>135</v>
      </c>
      <c r="F299" s="9" t="s">
        <v>132</v>
      </c>
      <c r="G299" s="9" t="s">
        <v>132</v>
      </c>
      <c r="H299" s="9" t="s">
        <v>132</v>
      </c>
      <c r="I299" s="9" t="s">
        <v>132</v>
      </c>
      <c r="J299" s="9" t="s">
        <v>424</v>
      </c>
      <c r="K299" s="9" t="s">
        <v>245</v>
      </c>
    </row>
    <row r="300" spans="1:11" x14ac:dyDescent="0.25">
      <c r="A300" s="9" t="s">
        <v>779</v>
      </c>
      <c r="B300" s="9" t="s">
        <v>769</v>
      </c>
      <c r="C300" s="9" t="s">
        <v>236</v>
      </c>
      <c r="D300" s="9" t="s">
        <v>237</v>
      </c>
      <c r="E300" s="9" t="s">
        <v>135</v>
      </c>
      <c r="F300" s="9" t="s">
        <v>132</v>
      </c>
      <c r="G300" s="9" t="s">
        <v>132</v>
      </c>
      <c r="H300" s="9" t="s">
        <v>132</v>
      </c>
      <c r="I300" s="9" t="s">
        <v>132</v>
      </c>
      <c r="J300" s="9" t="s">
        <v>424</v>
      </c>
      <c r="K300" s="9" t="s">
        <v>139</v>
      </c>
    </row>
    <row r="301" spans="1:11" x14ac:dyDescent="0.25">
      <c r="A301" s="9" t="s">
        <v>780</v>
      </c>
      <c r="B301" s="9" t="s">
        <v>781</v>
      </c>
      <c r="C301" s="9" t="s">
        <v>236</v>
      </c>
      <c r="D301" s="9" t="s">
        <v>237</v>
      </c>
      <c r="E301" s="9" t="s">
        <v>135</v>
      </c>
      <c r="F301" s="9" t="s">
        <v>132</v>
      </c>
      <c r="G301" s="9" t="s">
        <v>132</v>
      </c>
      <c r="H301" s="9" t="s">
        <v>132</v>
      </c>
      <c r="I301" s="9" t="s">
        <v>132</v>
      </c>
      <c r="J301" s="9" t="s">
        <v>424</v>
      </c>
      <c r="K301" s="9" t="s">
        <v>245</v>
      </c>
    </row>
    <row r="302" spans="1:11" x14ac:dyDescent="0.25">
      <c r="A302" s="9" t="s">
        <v>782</v>
      </c>
      <c r="B302" s="9" t="s">
        <v>783</v>
      </c>
      <c r="C302" s="9" t="s">
        <v>236</v>
      </c>
      <c r="D302" s="9" t="s">
        <v>237</v>
      </c>
      <c r="E302" s="9" t="s">
        <v>135</v>
      </c>
      <c r="F302" s="9" t="s">
        <v>132</v>
      </c>
      <c r="G302" s="9" t="s">
        <v>132</v>
      </c>
      <c r="H302" s="9" t="s">
        <v>132</v>
      </c>
      <c r="I302" s="9" t="s">
        <v>132</v>
      </c>
      <c r="J302" s="9" t="s">
        <v>424</v>
      </c>
      <c r="K302" s="9" t="s">
        <v>245</v>
      </c>
    </row>
    <row r="303" spans="1:11" x14ac:dyDescent="0.25">
      <c r="A303" s="9" t="s">
        <v>784</v>
      </c>
      <c r="B303" s="9" t="s">
        <v>785</v>
      </c>
      <c r="C303" s="9" t="s">
        <v>236</v>
      </c>
      <c r="D303" s="9" t="s">
        <v>237</v>
      </c>
      <c r="E303" s="9" t="s">
        <v>135</v>
      </c>
      <c r="F303" s="9" t="s">
        <v>132</v>
      </c>
      <c r="G303" s="9" t="s">
        <v>132</v>
      </c>
      <c r="H303" s="9" t="s">
        <v>132</v>
      </c>
      <c r="I303" s="9" t="s">
        <v>132</v>
      </c>
      <c r="J303" s="9" t="s">
        <v>424</v>
      </c>
      <c r="K303" s="9" t="s">
        <v>245</v>
      </c>
    </row>
    <row r="304" spans="1:11" x14ac:dyDescent="0.25">
      <c r="A304" s="9" t="s">
        <v>786</v>
      </c>
      <c r="B304" s="9" t="s">
        <v>787</v>
      </c>
      <c r="C304" s="9" t="s">
        <v>236</v>
      </c>
      <c r="D304" s="9" t="s">
        <v>237</v>
      </c>
      <c r="E304" s="9" t="s">
        <v>135</v>
      </c>
      <c r="F304" s="9" t="s">
        <v>132</v>
      </c>
      <c r="G304" s="9" t="s">
        <v>132</v>
      </c>
      <c r="H304" s="9" t="s">
        <v>132</v>
      </c>
      <c r="I304" s="9" t="s">
        <v>132</v>
      </c>
      <c r="J304" s="9" t="s">
        <v>424</v>
      </c>
      <c r="K304" s="9" t="s">
        <v>245</v>
      </c>
    </row>
    <row r="305" spans="1:11" x14ac:dyDescent="0.25">
      <c r="A305" s="9" t="s">
        <v>788</v>
      </c>
      <c r="B305" s="9" t="s">
        <v>789</v>
      </c>
      <c r="C305" s="9" t="s">
        <v>236</v>
      </c>
      <c r="D305" s="9" t="s">
        <v>237</v>
      </c>
      <c r="E305" s="9" t="s">
        <v>135</v>
      </c>
      <c r="F305" s="9" t="s">
        <v>132</v>
      </c>
      <c r="G305" s="9" t="s">
        <v>132</v>
      </c>
      <c r="H305" s="9" t="s">
        <v>132</v>
      </c>
      <c r="I305" s="9" t="s">
        <v>132</v>
      </c>
      <c r="J305" s="9" t="s">
        <v>424</v>
      </c>
      <c r="K305" s="9" t="s">
        <v>245</v>
      </c>
    </row>
    <row r="306" spans="1:11" x14ac:dyDescent="0.25">
      <c r="A306" s="9" t="s">
        <v>790</v>
      </c>
      <c r="B306" s="9" t="s">
        <v>791</v>
      </c>
      <c r="C306" s="9" t="s">
        <v>236</v>
      </c>
      <c r="D306" s="9" t="s">
        <v>237</v>
      </c>
      <c r="E306" s="9" t="s">
        <v>135</v>
      </c>
      <c r="F306" s="9" t="s">
        <v>132</v>
      </c>
      <c r="G306" s="9" t="s">
        <v>132</v>
      </c>
      <c r="H306" s="9" t="s">
        <v>132</v>
      </c>
      <c r="I306" s="9" t="s">
        <v>132</v>
      </c>
      <c r="J306" s="9" t="s">
        <v>424</v>
      </c>
      <c r="K306" s="9" t="s">
        <v>139</v>
      </c>
    </row>
    <row r="307" spans="1:11" x14ac:dyDescent="0.25">
      <c r="A307" s="9" t="s">
        <v>792</v>
      </c>
      <c r="B307" s="9" t="s">
        <v>793</v>
      </c>
      <c r="C307" s="9" t="s">
        <v>236</v>
      </c>
      <c r="D307" s="9" t="s">
        <v>237</v>
      </c>
      <c r="E307" s="9" t="s">
        <v>135</v>
      </c>
      <c r="F307" s="9" t="s">
        <v>132</v>
      </c>
      <c r="G307" s="9" t="s">
        <v>132</v>
      </c>
      <c r="H307" s="9" t="s">
        <v>132</v>
      </c>
      <c r="I307" s="9" t="s">
        <v>132</v>
      </c>
      <c r="J307" s="9" t="s">
        <v>424</v>
      </c>
      <c r="K307" s="9" t="s">
        <v>139</v>
      </c>
    </row>
    <row r="308" spans="1:11" x14ac:dyDescent="0.25">
      <c r="A308" s="9" t="s">
        <v>794</v>
      </c>
      <c r="B308" s="9" t="s">
        <v>795</v>
      </c>
      <c r="C308" s="9" t="s">
        <v>236</v>
      </c>
      <c r="D308" s="9" t="s">
        <v>237</v>
      </c>
      <c r="E308" s="9" t="s">
        <v>135</v>
      </c>
      <c r="F308" s="9" t="s">
        <v>132</v>
      </c>
      <c r="G308" s="9" t="s">
        <v>132</v>
      </c>
      <c r="H308" s="9" t="s">
        <v>132</v>
      </c>
      <c r="I308" s="9" t="s">
        <v>132</v>
      </c>
      <c r="J308" s="9" t="s">
        <v>424</v>
      </c>
      <c r="K308" s="9" t="s">
        <v>139</v>
      </c>
    </row>
    <row r="309" spans="1:11" x14ac:dyDescent="0.25">
      <c r="A309" s="9" t="s">
        <v>796</v>
      </c>
      <c r="B309" s="9" t="s">
        <v>797</v>
      </c>
      <c r="C309" s="9" t="s">
        <v>236</v>
      </c>
      <c r="D309" s="9" t="s">
        <v>237</v>
      </c>
      <c r="E309" s="9" t="s">
        <v>135</v>
      </c>
      <c r="F309" s="9" t="s">
        <v>132</v>
      </c>
      <c r="G309" s="9" t="s">
        <v>132</v>
      </c>
      <c r="H309" s="9" t="s">
        <v>132</v>
      </c>
      <c r="I309" s="9" t="s">
        <v>132</v>
      </c>
      <c r="J309" s="9" t="s">
        <v>424</v>
      </c>
      <c r="K309" s="9" t="s">
        <v>139</v>
      </c>
    </row>
    <row r="310" spans="1:11" x14ac:dyDescent="0.25">
      <c r="A310" s="9" t="s">
        <v>798</v>
      </c>
      <c r="B310" s="9" t="s">
        <v>799</v>
      </c>
      <c r="C310" s="9" t="s">
        <v>236</v>
      </c>
      <c r="D310" s="9" t="s">
        <v>237</v>
      </c>
      <c r="E310" s="9" t="s">
        <v>135</v>
      </c>
      <c r="F310" s="9" t="s">
        <v>132</v>
      </c>
      <c r="G310" s="9" t="s">
        <v>132</v>
      </c>
      <c r="H310" s="9" t="s">
        <v>132</v>
      </c>
      <c r="I310" s="9" t="s">
        <v>132</v>
      </c>
      <c r="J310" s="9" t="s">
        <v>424</v>
      </c>
      <c r="K310" s="9" t="s">
        <v>139</v>
      </c>
    </row>
    <row r="311" spans="1:11" x14ac:dyDescent="0.25">
      <c r="A311" s="9" t="s">
        <v>800</v>
      </c>
      <c r="B311" s="9" t="s">
        <v>801</v>
      </c>
      <c r="C311" s="9" t="s">
        <v>236</v>
      </c>
      <c r="D311" s="9" t="s">
        <v>237</v>
      </c>
      <c r="E311" s="9" t="s">
        <v>135</v>
      </c>
      <c r="F311" s="9" t="s">
        <v>132</v>
      </c>
      <c r="G311" s="9" t="s">
        <v>132</v>
      </c>
      <c r="H311" s="9" t="s">
        <v>132</v>
      </c>
      <c r="I311" s="9" t="s">
        <v>132</v>
      </c>
      <c r="J311" s="9" t="s">
        <v>424</v>
      </c>
      <c r="K311" s="9" t="s">
        <v>139</v>
      </c>
    </row>
    <row r="312" spans="1:11" x14ac:dyDescent="0.25">
      <c r="A312" s="9" t="s">
        <v>802</v>
      </c>
      <c r="B312" s="9" t="s">
        <v>803</v>
      </c>
      <c r="C312" s="9" t="s">
        <v>236</v>
      </c>
      <c r="D312" s="9" t="s">
        <v>237</v>
      </c>
      <c r="E312" s="9" t="s">
        <v>135</v>
      </c>
      <c r="F312" s="9" t="s">
        <v>132</v>
      </c>
      <c r="G312" s="9" t="s">
        <v>132</v>
      </c>
      <c r="H312" s="9" t="s">
        <v>132</v>
      </c>
      <c r="I312" s="9" t="s">
        <v>132</v>
      </c>
      <c r="J312" s="9" t="s">
        <v>424</v>
      </c>
      <c r="K312" s="9" t="s">
        <v>139</v>
      </c>
    </row>
    <row r="313" spans="1:11" x14ac:dyDescent="0.25">
      <c r="A313" s="9" t="s">
        <v>804</v>
      </c>
      <c r="B313" s="9" t="s">
        <v>805</v>
      </c>
      <c r="C313" s="9" t="s">
        <v>236</v>
      </c>
      <c r="D313" s="9" t="s">
        <v>237</v>
      </c>
      <c r="E313" s="9" t="s">
        <v>135</v>
      </c>
      <c r="F313" s="9" t="s">
        <v>132</v>
      </c>
      <c r="G313" s="9" t="s">
        <v>132</v>
      </c>
      <c r="H313" s="9" t="s">
        <v>132</v>
      </c>
      <c r="I313" s="9" t="s">
        <v>132</v>
      </c>
      <c r="J313" s="9" t="s">
        <v>806</v>
      </c>
      <c r="K313" s="9" t="s">
        <v>139</v>
      </c>
    </row>
    <row r="314" spans="1:11" x14ac:dyDescent="0.25">
      <c r="A314" s="9" t="s">
        <v>807</v>
      </c>
      <c r="B314" s="9" t="s">
        <v>808</v>
      </c>
      <c r="C314" s="9" t="s">
        <v>236</v>
      </c>
      <c r="D314" s="9" t="s">
        <v>237</v>
      </c>
      <c r="E314" s="9" t="s">
        <v>135</v>
      </c>
      <c r="F314" s="9" t="s">
        <v>132</v>
      </c>
      <c r="G314" s="9" t="s">
        <v>132</v>
      </c>
      <c r="H314" s="9" t="s">
        <v>132</v>
      </c>
      <c r="I314" s="9" t="s">
        <v>132</v>
      </c>
      <c r="J314" s="9" t="s">
        <v>424</v>
      </c>
      <c r="K314" s="9" t="s">
        <v>139</v>
      </c>
    </row>
    <row r="315" spans="1:11" x14ac:dyDescent="0.25">
      <c r="A315" s="9" t="s">
        <v>809</v>
      </c>
      <c r="B315" s="9" t="s">
        <v>810</v>
      </c>
      <c r="C315" s="9" t="s">
        <v>236</v>
      </c>
      <c r="D315" s="9" t="s">
        <v>237</v>
      </c>
      <c r="E315" s="9" t="s">
        <v>135</v>
      </c>
      <c r="F315" s="9" t="s">
        <v>132</v>
      </c>
      <c r="G315" s="9" t="s">
        <v>132</v>
      </c>
      <c r="H315" s="9" t="s">
        <v>132</v>
      </c>
      <c r="I315" s="9" t="s">
        <v>132</v>
      </c>
      <c r="J315" s="9" t="s">
        <v>424</v>
      </c>
      <c r="K315" s="9" t="s">
        <v>139</v>
      </c>
    </row>
    <row r="316" spans="1:11" x14ac:dyDescent="0.25">
      <c r="A316" s="9" t="s">
        <v>811</v>
      </c>
      <c r="B316" s="9" t="s">
        <v>812</v>
      </c>
      <c r="C316" s="9" t="s">
        <v>236</v>
      </c>
      <c r="D316" s="9" t="s">
        <v>237</v>
      </c>
      <c r="E316" s="9" t="s">
        <v>135</v>
      </c>
      <c r="F316" s="9" t="s">
        <v>132</v>
      </c>
      <c r="G316" s="9" t="s">
        <v>132</v>
      </c>
      <c r="H316" s="9" t="s">
        <v>132</v>
      </c>
      <c r="I316" s="9" t="s">
        <v>132</v>
      </c>
      <c r="J316" s="9" t="s">
        <v>424</v>
      </c>
      <c r="K316" s="9" t="s">
        <v>139</v>
      </c>
    </row>
    <row r="317" spans="1:11" x14ac:dyDescent="0.25">
      <c r="A317" s="9" t="s">
        <v>813</v>
      </c>
      <c r="B317" s="9" t="s">
        <v>814</v>
      </c>
      <c r="C317" s="9" t="s">
        <v>236</v>
      </c>
      <c r="D317" s="9" t="s">
        <v>237</v>
      </c>
      <c r="E317" s="9" t="s">
        <v>135</v>
      </c>
      <c r="F317" s="9" t="s">
        <v>132</v>
      </c>
      <c r="G317" s="9" t="s">
        <v>132</v>
      </c>
      <c r="H317" s="9" t="s">
        <v>132</v>
      </c>
      <c r="I317" s="9" t="s">
        <v>132</v>
      </c>
      <c r="J317" s="9" t="s">
        <v>424</v>
      </c>
      <c r="K317" s="9" t="s">
        <v>139</v>
      </c>
    </row>
    <row r="318" spans="1:11" x14ac:dyDescent="0.25">
      <c r="A318" s="9" t="s">
        <v>815</v>
      </c>
      <c r="B318" s="9" t="s">
        <v>816</v>
      </c>
      <c r="C318" s="9" t="s">
        <v>236</v>
      </c>
      <c r="D318" s="9" t="s">
        <v>237</v>
      </c>
      <c r="E318" s="9" t="s">
        <v>135</v>
      </c>
      <c r="F318" s="9" t="s">
        <v>132</v>
      </c>
      <c r="G318" s="9" t="s">
        <v>132</v>
      </c>
      <c r="H318" s="9" t="s">
        <v>132</v>
      </c>
      <c r="I318" s="9" t="s">
        <v>132</v>
      </c>
      <c r="J318" s="9" t="s">
        <v>424</v>
      </c>
      <c r="K318" s="9" t="s">
        <v>139</v>
      </c>
    </row>
    <row r="319" spans="1:11" x14ac:dyDescent="0.25">
      <c r="A319" s="9" t="s">
        <v>817</v>
      </c>
      <c r="B319" s="9" t="s">
        <v>818</v>
      </c>
      <c r="C319" s="9" t="s">
        <v>236</v>
      </c>
      <c r="D319" s="9" t="s">
        <v>237</v>
      </c>
      <c r="E319" s="9" t="s">
        <v>135</v>
      </c>
      <c r="F319" s="9" t="s">
        <v>132</v>
      </c>
      <c r="G319" s="9" t="s">
        <v>132</v>
      </c>
      <c r="H319" s="9" t="s">
        <v>132</v>
      </c>
      <c r="I319" s="9" t="s">
        <v>132</v>
      </c>
      <c r="J319" s="9" t="s">
        <v>424</v>
      </c>
      <c r="K319" s="9" t="s">
        <v>139</v>
      </c>
    </row>
    <row r="320" spans="1:11" x14ac:dyDescent="0.25">
      <c r="A320" s="9" t="s">
        <v>819</v>
      </c>
      <c r="B320" s="9" t="s">
        <v>820</v>
      </c>
      <c r="C320" s="9" t="s">
        <v>248</v>
      </c>
      <c r="D320" s="9" t="s">
        <v>820</v>
      </c>
      <c r="E320" s="9" t="s">
        <v>135</v>
      </c>
      <c r="F320" s="9" t="s">
        <v>132</v>
      </c>
      <c r="G320" s="9" t="s">
        <v>132</v>
      </c>
      <c r="H320" s="9" t="s">
        <v>132</v>
      </c>
      <c r="I320" s="9" t="s">
        <v>132</v>
      </c>
      <c r="J320" s="9" t="s">
        <v>244</v>
      </c>
      <c r="K320" s="9" t="s">
        <v>139</v>
      </c>
    </row>
    <row r="321" spans="1:11" x14ac:dyDescent="0.25">
      <c r="A321" s="9" t="s">
        <v>821</v>
      </c>
      <c r="B321" s="9" t="s">
        <v>822</v>
      </c>
      <c r="C321" s="9" t="s">
        <v>248</v>
      </c>
      <c r="D321" s="9" t="s">
        <v>820</v>
      </c>
      <c r="E321" s="9" t="s">
        <v>135</v>
      </c>
      <c r="F321" s="9" t="s">
        <v>132</v>
      </c>
      <c r="G321" s="9" t="s">
        <v>132</v>
      </c>
      <c r="H321" s="9" t="s">
        <v>132</v>
      </c>
      <c r="I321" s="9" t="s">
        <v>132</v>
      </c>
      <c r="J321" s="9" t="s">
        <v>244</v>
      </c>
      <c r="K321" s="9" t="s">
        <v>139</v>
      </c>
    </row>
    <row r="322" spans="1:11" x14ac:dyDescent="0.25">
      <c r="A322" s="9" t="s">
        <v>823</v>
      </c>
      <c r="B322" s="9" t="s">
        <v>824</v>
      </c>
      <c r="C322" s="9" t="s">
        <v>248</v>
      </c>
      <c r="D322" s="9" t="s">
        <v>820</v>
      </c>
      <c r="E322" s="9" t="s">
        <v>135</v>
      </c>
      <c r="F322" s="9" t="s">
        <v>132</v>
      </c>
      <c r="G322" s="9" t="s">
        <v>132</v>
      </c>
      <c r="H322" s="9" t="s">
        <v>132</v>
      </c>
      <c r="I322" s="9" t="s">
        <v>132</v>
      </c>
      <c r="J322" s="9" t="s">
        <v>244</v>
      </c>
      <c r="K322" s="9" t="s">
        <v>139</v>
      </c>
    </row>
    <row r="323" spans="1:11" x14ac:dyDescent="0.25">
      <c r="A323" s="9" t="s">
        <v>825</v>
      </c>
      <c r="B323" s="9" t="s">
        <v>826</v>
      </c>
      <c r="C323" s="9" t="s">
        <v>248</v>
      </c>
      <c r="D323" s="9" t="s">
        <v>820</v>
      </c>
      <c r="E323" s="9" t="s">
        <v>135</v>
      </c>
      <c r="F323" s="9" t="s">
        <v>132</v>
      </c>
      <c r="G323" s="9" t="s">
        <v>132</v>
      </c>
      <c r="H323" s="9" t="s">
        <v>132</v>
      </c>
      <c r="I323" s="9" t="s">
        <v>132</v>
      </c>
      <c r="J323" s="9" t="s">
        <v>244</v>
      </c>
      <c r="K323" s="9" t="s">
        <v>139</v>
      </c>
    </row>
    <row r="324" spans="1:11" x14ac:dyDescent="0.25">
      <c r="A324" s="9" t="s">
        <v>827</v>
      </c>
      <c r="B324" s="9" t="s">
        <v>828</v>
      </c>
      <c r="C324" s="9" t="s">
        <v>248</v>
      </c>
      <c r="D324" s="9" t="s">
        <v>820</v>
      </c>
      <c r="E324" s="9" t="s">
        <v>135</v>
      </c>
      <c r="F324" s="9" t="s">
        <v>132</v>
      </c>
      <c r="G324" s="9" t="s">
        <v>132</v>
      </c>
      <c r="H324" s="9" t="s">
        <v>132</v>
      </c>
      <c r="I324" s="9" t="s">
        <v>132</v>
      </c>
      <c r="J324" s="9" t="s">
        <v>321</v>
      </c>
      <c r="K324" s="9" t="s">
        <v>139</v>
      </c>
    </row>
    <row r="325" spans="1:11" x14ac:dyDescent="0.25">
      <c r="A325" s="9" t="s">
        <v>829</v>
      </c>
      <c r="B325" s="9" t="s">
        <v>830</v>
      </c>
      <c r="C325" s="9" t="s">
        <v>248</v>
      </c>
      <c r="D325" s="9" t="s">
        <v>820</v>
      </c>
      <c r="E325" s="9" t="s">
        <v>135</v>
      </c>
      <c r="F325" s="9" t="s">
        <v>132</v>
      </c>
      <c r="G325" s="9" t="s">
        <v>132</v>
      </c>
      <c r="H325" s="9" t="s">
        <v>132</v>
      </c>
      <c r="I325" s="9" t="s">
        <v>132</v>
      </c>
      <c r="J325" s="9" t="s">
        <v>244</v>
      </c>
      <c r="K325" s="9" t="s">
        <v>139</v>
      </c>
    </row>
    <row r="326" spans="1:11" x14ac:dyDescent="0.25">
      <c r="A326" s="9" t="s">
        <v>831</v>
      </c>
      <c r="B326" s="9" t="s">
        <v>832</v>
      </c>
      <c r="C326" s="9" t="s">
        <v>248</v>
      </c>
      <c r="D326" s="9" t="s">
        <v>820</v>
      </c>
      <c r="E326" s="9" t="s">
        <v>135</v>
      </c>
      <c r="F326" s="9" t="s">
        <v>132</v>
      </c>
      <c r="G326" s="9" t="s">
        <v>132</v>
      </c>
      <c r="H326" s="9" t="s">
        <v>132</v>
      </c>
      <c r="I326" s="9" t="s">
        <v>132</v>
      </c>
      <c r="J326" s="9" t="s">
        <v>244</v>
      </c>
      <c r="K326" s="9" t="s">
        <v>139</v>
      </c>
    </row>
    <row r="327" spans="1:11" x14ac:dyDescent="0.25">
      <c r="A327" s="9" t="s">
        <v>833</v>
      </c>
      <c r="B327" s="9" t="s">
        <v>834</v>
      </c>
      <c r="C327" s="9" t="s">
        <v>248</v>
      </c>
      <c r="D327" s="9" t="s">
        <v>820</v>
      </c>
      <c r="E327" s="9" t="s">
        <v>135</v>
      </c>
      <c r="F327" s="9" t="s">
        <v>132</v>
      </c>
      <c r="G327" s="9" t="s">
        <v>132</v>
      </c>
      <c r="H327" s="9" t="s">
        <v>132</v>
      </c>
      <c r="I327" s="9" t="s">
        <v>132</v>
      </c>
      <c r="J327" s="9" t="s">
        <v>244</v>
      </c>
      <c r="K327" s="9" t="s">
        <v>139</v>
      </c>
    </row>
    <row r="328" spans="1:11" x14ac:dyDescent="0.25">
      <c r="A328" s="9" t="s">
        <v>835</v>
      </c>
      <c r="B328" s="9" t="s">
        <v>836</v>
      </c>
      <c r="C328" s="9" t="s">
        <v>248</v>
      </c>
      <c r="D328" s="9" t="s">
        <v>820</v>
      </c>
      <c r="E328" s="9" t="s">
        <v>135</v>
      </c>
      <c r="F328" s="9" t="s">
        <v>132</v>
      </c>
      <c r="G328" s="9" t="s">
        <v>132</v>
      </c>
      <c r="H328" s="9" t="s">
        <v>132</v>
      </c>
      <c r="I328" s="9" t="s">
        <v>132</v>
      </c>
      <c r="J328" s="9" t="s">
        <v>244</v>
      </c>
      <c r="K328" s="9" t="s">
        <v>139</v>
      </c>
    </row>
    <row r="329" spans="1:11" x14ac:dyDescent="0.25">
      <c r="A329" s="9" t="s">
        <v>837</v>
      </c>
      <c r="B329" s="9" t="s">
        <v>838</v>
      </c>
      <c r="C329" s="9" t="s">
        <v>248</v>
      </c>
      <c r="D329" s="9" t="s">
        <v>820</v>
      </c>
      <c r="E329" s="9" t="s">
        <v>135</v>
      </c>
      <c r="F329" s="9" t="s">
        <v>132</v>
      </c>
      <c r="G329" s="9" t="s">
        <v>132</v>
      </c>
      <c r="H329" s="9" t="s">
        <v>132</v>
      </c>
      <c r="I329" s="9" t="s">
        <v>132</v>
      </c>
      <c r="J329" s="9" t="s">
        <v>244</v>
      </c>
      <c r="K329" s="9" t="s">
        <v>139</v>
      </c>
    </row>
    <row r="330" spans="1:11" x14ac:dyDescent="0.25">
      <c r="A330" s="9" t="s">
        <v>839</v>
      </c>
      <c r="B330" s="9" t="s">
        <v>840</v>
      </c>
      <c r="C330" s="9" t="s">
        <v>248</v>
      </c>
      <c r="D330" s="9" t="s">
        <v>820</v>
      </c>
      <c r="E330" s="9" t="s">
        <v>135</v>
      </c>
      <c r="F330" s="9" t="s">
        <v>132</v>
      </c>
      <c r="G330" s="9" t="s">
        <v>132</v>
      </c>
      <c r="H330" s="9" t="s">
        <v>132</v>
      </c>
      <c r="I330" s="9" t="s">
        <v>132</v>
      </c>
      <c r="J330" s="9" t="s">
        <v>244</v>
      </c>
      <c r="K330" s="9" t="s">
        <v>139</v>
      </c>
    </row>
    <row r="331" spans="1:11" x14ac:dyDescent="0.25">
      <c r="A331" s="9" t="s">
        <v>841</v>
      </c>
      <c r="B331" s="9" t="s">
        <v>842</v>
      </c>
      <c r="C331" s="9" t="s">
        <v>248</v>
      </c>
      <c r="D331" s="9" t="s">
        <v>820</v>
      </c>
      <c r="E331" s="9" t="s">
        <v>135</v>
      </c>
      <c r="F331" s="9" t="s">
        <v>132</v>
      </c>
      <c r="G331" s="9" t="s">
        <v>132</v>
      </c>
      <c r="H331" s="9" t="s">
        <v>132</v>
      </c>
      <c r="I331" s="9" t="s">
        <v>132</v>
      </c>
      <c r="J331" s="9" t="s">
        <v>244</v>
      </c>
      <c r="K331" s="9" t="s">
        <v>139</v>
      </c>
    </row>
    <row r="332" spans="1:11" x14ac:dyDescent="0.25">
      <c r="A332" s="9" t="s">
        <v>843</v>
      </c>
      <c r="B332" s="9" t="s">
        <v>844</v>
      </c>
      <c r="C332" s="9" t="s">
        <v>248</v>
      </c>
      <c r="D332" s="9" t="s">
        <v>820</v>
      </c>
      <c r="E332" s="9" t="s">
        <v>135</v>
      </c>
      <c r="F332" s="9" t="s">
        <v>132</v>
      </c>
      <c r="G332" s="9" t="s">
        <v>132</v>
      </c>
      <c r="H332" s="9" t="s">
        <v>132</v>
      </c>
      <c r="I332" s="9" t="s">
        <v>132</v>
      </c>
      <c r="J332" s="9" t="s">
        <v>244</v>
      </c>
      <c r="K332" s="9" t="s">
        <v>139</v>
      </c>
    </row>
    <row r="333" spans="1:11" x14ac:dyDescent="0.25">
      <c r="A333" s="9" t="s">
        <v>845</v>
      </c>
      <c r="B333" s="9" t="s">
        <v>846</v>
      </c>
      <c r="C333" s="9" t="s">
        <v>248</v>
      </c>
      <c r="D333" s="9" t="s">
        <v>820</v>
      </c>
      <c r="E333" s="9" t="s">
        <v>135</v>
      </c>
      <c r="F333" s="9" t="s">
        <v>132</v>
      </c>
      <c r="G333" s="9" t="s">
        <v>132</v>
      </c>
      <c r="H333" s="9" t="s">
        <v>132</v>
      </c>
      <c r="I333" s="9" t="s">
        <v>132</v>
      </c>
      <c r="J333" s="9" t="s">
        <v>244</v>
      </c>
      <c r="K333" s="9" t="s">
        <v>139</v>
      </c>
    </row>
    <row r="334" spans="1:11" x14ac:dyDescent="0.25">
      <c r="A334" s="9" t="s">
        <v>847</v>
      </c>
      <c r="B334" s="9" t="s">
        <v>848</v>
      </c>
      <c r="C334" s="9" t="s">
        <v>248</v>
      </c>
      <c r="D334" s="9" t="s">
        <v>820</v>
      </c>
      <c r="E334" s="9" t="s">
        <v>135</v>
      </c>
      <c r="F334" s="9" t="s">
        <v>132</v>
      </c>
      <c r="G334" s="9" t="s">
        <v>132</v>
      </c>
      <c r="H334" s="9" t="s">
        <v>132</v>
      </c>
      <c r="I334" s="9" t="s">
        <v>132</v>
      </c>
      <c r="J334" s="9" t="s">
        <v>244</v>
      </c>
      <c r="K334" s="9" t="s">
        <v>139</v>
      </c>
    </row>
    <row r="335" spans="1:11" x14ac:dyDescent="0.25">
      <c r="A335" s="9" t="s">
        <v>849</v>
      </c>
      <c r="B335" s="9" t="s">
        <v>850</v>
      </c>
      <c r="C335" s="9" t="s">
        <v>248</v>
      </c>
      <c r="D335" s="9" t="s">
        <v>820</v>
      </c>
      <c r="E335" s="9" t="s">
        <v>135</v>
      </c>
      <c r="F335" s="9" t="s">
        <v>132</v>
      </c>
      <c r="G335" s="9" t="s">
        <v>132</v>
      </c>
      <c r="H335" s="9" t="s">
        <v>132</v>
      </c>
      <c r="I335" s="9" t="s">
        <v>132</v>
      </c>
      <c r="J335" s="9" t="s">
        <v>244</v>
      </c>
      <c r="K335" s="9" t="s">
        <v>139</v>
      </c>
    </row>
    <row r="336" spans="1:11" x14ac:dyDescent="0.25">
      <c r="A336" s="9" t="s">
        <v>851</v>
      </c>
      <c r="B336" s="9" t="s">
        <v>844</v>
      </c>
      <c r="C336" s="9" t="s">
        <v>248</v>
      </c>
      <c r="D336" s="9" t="s">
        <v>820</v>
      </c>
      <c r="E336" s="9" t="s">
        <v>135</v>
      </c>
      <c r="F336" s="9" t="s">
        <v>132</v>
      </c>
      <c r="G336" s="9" t="s">
        <v>132</v>
      </c>
      <c r="H336" s="9" t="s">
        <v>132</v>
      </c>
      <c r="I336" s="9" t="s">
        <v>132</v>
      </c>
      <c r="J336" s="9" t="s">
        <v>244</v>
      </c>
      <c r="K336" s="9" t="s">
        <v>245</v>
      </c>
    </row>
    <row r="337" spans="1:11" x14ac:dyDescent="0.25">
      <c r="A337" s="9" t="s">
        <v>852</v>
      </c>
      <c r="B337" s="9" t="s">
        <v>853</v>
      </c>
      <c r="C337" s="9" t="s">
        <v>248</v>
      </c>
      <c r="D337" s="9" t="s">
        <v>820</v>
      </c>
      <c r="E337" s="9" t="s">
        <v>135</v>
      </c>
      <c r="F337" s="9" t="s">
        <v>132</v>
      </c>
      <c r="G337" s="9" t="s">
        <v>132</v>
      </c>
      <c r="H337" s="9" t="s">
        <v>132</v>
      </c>
      <c r="I337" s="9" t="s">
        <v>132</v>
      </c>
      <c r="J337" s="9" t="s">
        <v>244</v>
      </c>
      <c r="K337" s="9" t="s">
        <v>245</v>
      </c>
    </row>
    <row r="338" spans="1:11" x14ac:dyDescent="0.25">
      <c r="A338" s="9" t="s">
        <v>854</v>
      </c>
      <c r="B338" s="9" t="s">
        <v>855</v>
      </c>
      <c r="C338" s="9" t="s">
        <v>248</v>
      </c>
      <c r="D338" s="9" t="s">
        <v>820</v>
      </c>
      <c r="E338" s="9" t="s">
        <v>135</v>
      </c>
      <c r="F338" s="9" t="s">
        <v>132</v>
      </c>
      <c r="G338" s="9" t="s">
        <v>132</v>
      </c>
      <c r="H338" s="9" t="s">
        <v>132</v>
      </c>
      <c r="I338" s="9" t="s">
        <v>132</v>
      </c>
      <c r="J338" s="9" t="s">
        <v>244</v>
      </c>
      <c r="K338" s="9" t="s">
        <v>139</v>
      </c>
    </row>
    <row r="339" spans="1:11" x14ac:dyDescent="0.25">
      <c r="A339" s="9" t="s">
        <v>856</v>
      </c>
      <c r="B339" s="9" t="s">
        <v>857</v>
      </c>
      <c r="C339" s="9" t="s">
        <v>248</v>
      </c>
      <c r="D339" s="9" t="s">
        <v>820</v>
      </c>
      <c r="E339" s="9" t="s">
        <v>135</v>
      </c>
      <c r="F339" s="9" t="s">
        <v>132</v>
      </c>
      <c r="G339" s="9" t="s">
        <v>132</v>
      </c>
      <c r="H339" s="9" t="s">
        <v>132</v>
      </c>
      <c r="I339" s="9" t="s">
        <v>132</v>
      </c>
      <c r="J339" s="9" t="s">
        <v>244</v>
      </c>
      <c r="K339" s="9" t="s">
        <v>139</v>
      </c>
    </row>
    <row r="340" spans="1:11" x14ac:dyDescent="0.25">
      <c r="A340" s="9" t="s">
        <v>858</v>
      </c>
      <c r="B340" s="9" t="s">
        <v>859</v>
      </c>
      <c r="C340" s="9" t="s">
        <v>248</v>
      </c>
      <c r="D340" s="9" t="s">
        <v>820</v>
      </c>
      <c r="E340" s="9" t="s">
        <v>135</v>
      </c>
      <c r="F340" s="9" t="s">
        <v>132</v>
      </c>
      <c r="G340" s="9" t="s">
        <v>132</v>
      </c>
      <c r="H340" s="9" t="s">
        <v>132</v>
      </c>
      <c r="I340" s="9" t="s">
        <v>132</v>
      </c>
      <c r="J340" s="9" t="s">
        <v>244</v>
      </c>
      <c r="K340" s="9" t="s">
        <v>139</v>
      </c>
    </row>
    <row r="341" spans="1:11" x14ac:dyDescent="0.25">
      <c r="A341" s="9" t="s">
        <v>860</v>
      </c>
      <c r="B341" s="9" t="s">
        <v>861</v>
      </c>
      <c r="C341" s="9" t="s">
        <v>248</v>
      </c>
      <c r="D341" s="9" t="s">
        <v>820</v>
      </c>
      <c r="E341" s="9" t="s">
        <v>135</v>
      </c>
      <c r="F341" s="9" t="s">
        <v>132</v>
      </c>
      <c r="G341" s="9" t="s">
        <v>132</v>
      </c>
      <c r="H341" s="9" t="s">
        <v>132</v>
      </c>
      <c r="I341" s="9" t="s">
        <v>132</v>
      </c>
      <c r="J341" s="9" t="s">
        <v>244</v>
      </c>
      <c r="K341" s="9" t="s">
        <v>139</v>
      </c>
    </row>
    <row r="342" spans="1:11" x14ac:dyDescent="0.25">
      <c r="A342" s="9" t="s">
        <v>862</v>
      </c>
      <c r="B342" s="9" t="s">
        <v>863</v>
      </c>
      <c r="C342" s="9" t="s">
        <v>248</v>
      </c>
      <c r="D342" s="9" t="s">
        <v>820</v>
      </c>
      <c r="E342" s="9" t="s">
        <v>135</v>
      </c>
      <c r="F342" s="9" t="s">
        <v>132</v>
      </c>
      <c r="G342" s="9" t="s">
        <v>132</v>
      </c>
      <c r="H342" s="9" t="s">
        <v>132</v>
      </c>
      <c r="I342" s="9" t="s">
        <v>132</v>
      </c>
      <c r="J342" s="9" t="s">
        <v>244</v>
      </c>
      <c r="K342" s="9" t="s">
        <v>139</v>
      </c>
    </row>
    <row r="343" spans="1:11" x14ac:dyDescent="0.25">
      <c r="A343" s="9" t="s">
        <v>864</v>
      </c>
      <c r="B343" s="9" t="s">
        <v>865</v>
      </c>
      <c r="C343" s="9" t="s">
        <v>248</v>
      </c>
      <c r="D343" s="9" t="s">
        <v>820</v>
      </c>
      <c r="E343" s="9" t="s">
        <v>135</v>
      </c>
      <c r="F343" s="9" t="s">
        <v>132</v>
      </c>
      <c r="G343" s="9" t="s">
        <v>132</v>
      </c>
      <c r="H343" s="9" t="s">
        <v>132</v>
      </c>
      <c r="I343" s="9" t="s">
        <v>132</v>
      </c>
      <c r="J343" s="9" t="s">
        <v>244</v>
      </c>
      <c r="K343" s="9" t="s">
        <v>139</v>
      </c>
    </row>
    <row r="344" spans="1:11" x14ac:dyDescent="0.25">
      <c r="A344" s="9" t="s">
        <v>866</v>
      </c>
      <c r="B344" s="9" t="s">
        <v>867</v>
      </c>
      <c r="C344" s="9" t="s">
        <v>248</v>
      </c>
      <c r="D344" s="9" t="s">
        <v>820</v>
      </c>
      <c r="E344" s="9" t="s">
        <v>135</v>
      </c>
      <c r="F344" s="9" t="s">
        <v>132</v>
      </c>
      <c r="G344" s="9" t="s">
        <v>132</v>
      </c>
      <c r="H344" s="9" t="s">
        <v>132</v>
      </c>
      <c r="I344" s="9" t="s">
        <v>132</v>
      </c>
      <c r="J344" s="9" t="s">
        <v>244</v>
      </c>
      <c r="K344" s="9" t="s">
        <v>139</v>
      </c>
    </row>
    <row r="345" spans="1:11" x14ac:dyDescent="0.25">
      <c r="A345" s="9" t="s">
        <v>868</v>
      </c>
      <c r="B345" s="9" t="s">
        <v>869</v>
      </c>
      <c r="C345" s="9" t="s">
        <v>248</v>
      </c>
      <c r="D345" s="9" t="s">
        <v>820</v>
      </c>
      <c r="E345" s="9" t="s">
        <v>135</v>
      </c>
      <c r="F345" s="9" t="s">
        <v>132</v>
      </c>
      <c r="G345" s="9" t="s">
        <v>132</v>
      </c>
      <c r="H345" s="9" t="s">
        <v>132</v>
      </c>
      <c r="I345" s="9" t="s">
        <v>132</v>
      </c>
      <c r="J345" s="9" t="s">
        <v>244</v>
      </c>
      <c r="K345" s="9" t="s">
        <v>139</v>
      </c>
    </row>
    <row r="346" spans="1:11" x14ac:dyDescent="0.25">
      <c r="A346" s="9" t="s">
        <v>870</v>
      </c>
      <c r="B346" s="9" t="s">
        <v>871</v>
      </c>
      <c r="C346" s="9" t="s">
        <v>248</v>
      </c>
      <c r="D346" s="9" t="s">
        <v>820</v>
      </c>
      <c r="E346" s="9" t="s">
        <v>135</v>
      </c>
      <c r="F346" s="9" t="s">
        <v>132</v>
      </c>
      <c r="G346" s="9" t="s">
        <v>132</v>
      </c>
      <c r="H346" s="9" t="s">
        <v>132</v>
      </c>
      <c r="I346" s="9" t="s">
        <v>132</v>
      </c>
      <c r="J346" s="9" t="s">
        <v>244</v>
      </c>
      <c r="K346" s="9" t="s">
        <v>139</v>
      </c>
    </row>
    <row r="347" spans="1:11" x14ac:dyDescent="0.25">
      <c r="A347" s="9" t="s">
        <v>872</v>
      </c>
      <c r="B347" s="9" t="s">
        <v>873</v>
      </c>
      <c r="C347" s="9" t="s">
        <v>248</v>
      </c>
      <c r="D347" s="9" t="s">
        <v>820</v>
      </c>
      <c r="E347" s="9" t="s">
        <v>135</v>
      </c>
      <c r="F347" s="9" t="s">
        <v>132</v>
      </c>
      <c r="G347" s="9" t="s">
        <v>132</v>
      </c>
      <c r="H347" s="9" t="s">
        <v>132</v>
      </c>
      <c r="I347" s="9" t="s">
        <v>132</v>
      </c>
      <c r="J347" s="9" t="s">
        <v>244</v>
      </c>
      <c r="K347" s="9" t="s">
        <v>245</v>
      </c>
    </row>
    <row r="348" spans="1:11" x14ac:dyDescent="0.25">
      <c r="A348" s="9" t="s">
        <v>874</v>
      </c>
      <c r="B348" s="9" t="s">
        <v>875</v>
      </c>
      <c r="C348" s="9" t="s">
        <v>248</v>
      </c>
      <c r="D348" s="9" t="s">
        <v>820</v>
      </c>
      <c r="E348" s="9" t="s">
        <v>135</v>
      </c>
      <c r="F348" s="9" t="s">
        <v>132</v>
      </c>
      <c r="G348" s="9" t="s">
        <v>132</v>
      </c>
      <c r="H348" s="9" t="s">
        <v>132</v>
      </c>
      <c r="I348" s="9" t="s">
        <v>132</v>
      </c>
      <c r="J348" s="9" t="s">
        <v>244</v>
      </c>
      <c r="K348" s="9" t="s">
        <v>139</v>
      </c>
    </row>
    <row r="349" spans="1:11" x14ac:dyDescent="0.25">
      <c r="A349" s="9" t="s">
        <v>876</v>
      </c>
      <c r="B349" s="9" t="s">
        <v>877</v>
      </c>
      <c r="C349" s="9" t="s">
        <v>248</v>
      </c>
      <c r="D349" s="9" t="s">
        <v>820</v>
      </c>
      <c r="E349" s="9" t="s">
        <v>135</v>
      </c>
      <c r="F349" s="9" t="s">
        <v>132</v>
      </c>
      <c r="G349" s="9" t="s">
        <v>132</v>
      </c>
      <c r="H349" s="9" t="s">
        <v>132</v>
      </c>
      <c r="I349" s="9" t="s">
        <v>132</v>
      </c>
      <c r="J349" s="9" t="s">
        <v>244</v>
      </c>
      <c r="K349" s="9" t="s">
        <v>139</v>
      </c>
    </row>
    <row r="350" spans="1:11" x14ac:dyDescent="0.25">
      <c r="A350" s="9" t="s">
        <v>878</v>
      </c>
      <c r="B350" s="9" t="s">
        <v>879</v>
      </c>
      <c r="C350" s="9" t="s">
        <v>248</v>
      </c>
      <c r="D350" s="9" t="s">
        <v>820</v>
      </c>
      <c r="E350" s="9" t="s">
        <v>135</v>
      </c>
      <c r="F350" s="9" t="s">
        <v>132</v>
      </c>
      <c r="G350" s="9" t="s">
        <v>132</v>
      </c>
      <c r="H350" s="9" t="s">
        <v>132</v>
      </c>
      <c r="I350" s="9" t="s">
        <v>132</v>
      </c>
      <c r="J350" s="9" t="s">
        <v>244</v>
      </c>
      <c r="K350" s="9" t="s">
        <v>139</v>
      </c>
    </row>
    <row r="351" spans="1:11" x14ac:dyDescent="0.25">
      <c r="A351" s="9" t="s">
        <v>880</v>
      </c>
      <c r="B351" s="9" t="s">
        <v>881</v>
      </c>
      <c r="C351" s="9" t="s">
        <v>248</v>
      </c>
      <c r="D351" s="9" t="s">
        <v>820</v>
      </c>
      <c r="E351" s="9" t="s">
        <v>135</v>
      </c>
      <c r="F351" s="9" t="s">
        <v>132</v>
      </c>
      <c r="G351" s="9" t="s">
        <v>132</v>
      </c>
      <c r="H351" s="9" t="s">
        <v>132</v>
      </c>
      <c r="I351" s="9" t="s">
        <v>132</v>
      </c>
      <c r="J351" s="9" t="s">
        <v>244</v>
      </c>
      <c r="K351" s="9" t="s">
        <v>245</v>
      </c>
    </row>
    <row r="352" spans="1:11" x14ac:dyDescent="0.25">
      <c r="A352" s="9" t="s">
        <v>882</v>
      </c>
      <c r="B352" s="9" t="s">
        <v>883</v>
      </c>
      <c r="C352" s="9" t="s">
        <v>248</v>
      </c>
      <c r="D352" s="9" t="s">
        <v>820</v>
      </c>
      <c r="E352" s="9" t="s">
        <v>135</v>
      </c>
      <c r="F352" s="9" t="s">
        <v>132</v>
      </c>
      <c r="G352" s="9" t="s">
        <v>132</v>
      </c>
      <c r="H352" s="9" t="s">
        <v>132</v>
      </c>
      <c r="I352" s="9" t="s">
        <v>132</v>
      </c>
      <c r="J352" s="9" t="s">
        <v>244</v>
      </c>
      <c r="K352" s="9" t="s">
        <v>245</v>
      </c>
    </row>
    <row r="353" spans="1:11" x14ac:dyDescent="0.25">
      <c r="A353" s="9" t="s">
        <v>884</v>
      </c>
      <c r="B353" s="9" t="s">
        <v>885</v>
      </c>
      <c r="C353" s="9" t="s">
        <v>248</v>
      </c>
      <c r="D353" s="9" t="s">
        <v>820</v>
      </c>
      <c r="E353" s="9" t="s">
        <v>135</v>
      </c>
      <c r="F353" s="9" t="s">
        <v>132</v>
      </c>
      <c r="G353" s="9" t="s">
        <v>132</v>
      </c>
      <c r="H353" s="9" t="s">
        <v>132</v>
      </c>
      <c r="I353" s="9" t="s">
        <v>132</v>
      </c>
      <c r="J353" s="9" t="s">
        <v>244</v>
      </c>
      <c r="K353" s="9" t="s">
        <v>245</v>
      </c>
    </row>
    <row r="354" spans="1:11" x14ac:dyDescent="0.25">
      <c r="A354" s="9" t="s">
        <v>886</v>
      </c>
      <c r="B354" s="9" t="s">
        <v>887</v>
      </c>
      <c r="C354" s="9" t="s">
        <v>248</v>
      </c>
      <c r="D354" s="9" t="s">
        <v>820</v>
      </c>
      <c r="E354" s="9" t="s">
        <v>135</v>
      </c>
      <c r="F354" s="9" t="s">
        <v>132</v>
      </c>
      <c r="G354" s="9" t="s">
        <v>132</v>
      </c>
      <c r="H354" s="9" t="s">
        <v>132</v>
      </c>
      <c r="I354" s="9" t="s">
        <v>132</v>
      </c>
      <c r="J354" s="9" t="s">
        <v>244</v>
      </c>
      <c r="K354" s="9" t="s">
        <v>245</v>
      </c>
    </row>
    <row r="355" spans="1:11" x14ac:dyDescent="0.25">
      <c r="A355" s="9" t="s">
        <v>888</v>
      </c>
      <c r="B355" s="9" t="s">
        <v>889</v>
      </c>
      <c r="C355" s="9" t="s">
        <v>248</v>
      </c>
      <c r="D355" s="9" t="s">
        <v>820</v>
      </c>
      <c r="E355" s="9" t="s">
        <v>135</v>
      </c>
      <c r="F355" s="9" t="s">
        <v>132</v>
      </c>
      <c r="G355" s="9" t="s">
        <v>132</v>
      </c>
      <c r="H355" s="9" t="s">
        <v>132</v>
      </c>
      <c r="I355" s="9" t="s">
        <v>132</v>
      </c>
      <c r="J355" s="9" t="s">
        <v>244</v>
      </c>
      <c r="K355" s="9" t="s">
        <v>139</v>
      </c>
    </row>
    <row r="356" spans="1:11" x14ac:dyDescent="0.25">
      <c r="A356" s="9" t="s">
        <v>890</v>
      </c>
      <c r="B356" s="9" t="s">
        <v>891</v>
      </c>
      <c r="C356" s="9" t="s">
        <v>248</v>
      </c>
      <c r="D356" s="9" t="s">
        <v>820</v>
      </c>
      <c r="E356" s="9" t="s">
        <v>135</v>
      </c>
      <c r="F356" s="9" t="s">
        <v>132</v>
      </c>
      <c r="G356" s="9" t="s">
        <v>132</v>
      </c>
      <c r="H356" s="9" t="s">
        <v>132</v>
      </c>
      <c r="I356" s="9" t="s">
        <v>132</v>
      </c>
      <c r="J356" s="9" t="s">
        <v>244</v>
      </c>
      <c r="K356" s="9" t="s">
        <v>245</v>
      </c>
    </row>
    <row r="357" spans="1:11" x14ac:dyDescent="0.25">
      <c r="A357" s="9" t="s">
        <v>892</v>
      </c>
      <c r="B357" s="9" t="s">
        <v>893</v>
      </c>
      <c r="C357" s="9" t="s">
        <v>248</v>
      </c>
      <c r="D357" s="9" t="s">
        <v>820</v>
      </c>
      <c r="E357" s="9" t="s">
        <v>135</v>
      </c>
      <c r="F357" s="9" t="s">
        <v>132</v>
      </c>
      <c r="G357" s="9" t="s">
        <v>132</v>
      </c>
      <c r="H357" s="9" t="s">
        <v>132</v>
      </c>
      <c r="I357" s="9" t="s">
        <v>132</v>
      </c>
      <c r="J357" s="9" t="s">
        <v>244</v>
      </c>
      <c r="K357" s="9" t="s">
        <v>139</v>
      </c>
    </row>
    <row r="358" spans="1:11" x14ac:dyDescent="0.25">
      <c r="A358" s="9" t="s">
        <v>894</v>
      </c>
      <c r="B358" s="9" t="s">
        <v>895</v>
      </c>
      <c r="C358" s="9" t="s">
        <v>248</v>
      </c>
      <c r="D358" s="9" t="s">
        <v>820</v>
      </c>
      <c r="E358" s="9" t="s">
        <v>135</v>
      </c>
      <c r="F358" s="9" t="s">
        <v>132</v>
      </c>
      <c r="G358" s="9" t="s">
        <v>132</v>
      </c>
      <c r="H358" s="9" t="s">
        <v>132</v>
      </c>
      <c r="I358" s="9" t="s">
        <v>132</v>
      </c>
      <c r="J358" s="9" t="s">
        <v>244</v>
      </c>
      <c r="K358" s="9" t="s">
        <v>139</v>
      </c>
    </row>
    <row r="359" spans="1:11" x14ac:dyDescent="0.25">
      <c r="A359" s="9" t="s">
        <v>896</v>
      </c>
      <c r="B359" s="9" t="s">
        <v>897</v>
      </c>
      <c r="C359" s="9" t="s">
        <v>248</v>
      </c>
      <c r="D359" s="9" t="s">
        <v>820</v>
      </c>
      <c r="E359" s="9" t="s">
        <v>135</v>
      </c>
      <c r="F359" s="9" t="s">
        <v>132</v>
      </c>
      <c r="G359" s="9" t="s">
        <v>132</v>
      </c>
      <c r="H359" s="9" t="s">
        <v>132</v>
      </c>
      <c r="I359" s="9" t="s">
        <v>132</v>
      </c>
      <c r="J359" s="9" t="s">
        <v>244</v>
      </c>
      <c r="K359" s="9" t="s">
        <v>139</v>
      </c>
    </row>
    <row r="360" spans="1:11" x14ac:dyDescent="0.25">
      <c r="A360" s="9" t="s">
        <v>898</v>
      </c>
      <c r="B360" s="9" t="s">
        <v>899</v>
      </c>
      <c r="C360" s="9" t="s">
        <v>248</v>
      </c>
      <c r="D360" s="9" t="s">
        <v>820</v>
      </c>
      <c r="E360" s="9" t="s">
        <v>135</v>
      </c>
      <c r="F360" s="9" t="s">
        <v>132</v>
      </c>
      <c r="G360" s="9" t="s">
        <v>132</v>
      </c>
      <c r="H360" s="9" t="s">
        <v>132</v>
      </c>
      <c r="I360" s="9" t="s">
        <v>132</v>
      </c>
      <c r="J360" s="9" t="s">
        <v>244</v>
      </c>
      <c r="K360" s="9" t="s">
        <v>139</v>
      </c>
    </row>
    <row r="361" spans="1:11" x14ac:dyDescent="0.25">
      <c r="A361" s="9" t="s">
        <v>900</v>
      </c>
      <c r="B361" s="9" t="s">
        <v>901</v>
      </c>
      <c r="C361" s="9" t="s">
        <v>248</v>
      </c>
      <c r="D361" s="9" t="s">
        <v>820</v>
      </c>
      <c r="E361" s="9" t="s">
        <v>135</v>
      </c>
      <c r="F361" s="9" t="s">
        <v>132</v>
      </c>
      <c r="G361" s="9" t="s">
        <v>132</v>
      </c>
      <c r="H361" s="9" t="s">
        <v>132</v>
      </c>
      <c r="I361" s="9" t="s">
        <v>132</v>
      </c>
      <c r="J361" s="9" t="s">
        <v>244</v>
      </c>
      <c r="K361" s="9" t="s">
        <v>139</v>
      </c>
    </row>
    <row r="362" spans="1:11" x14ac:dyDescent="0.25">
      <c r="A362" s="9" t="s">
        <v>902</v>
      </c>
      <c r="B362" s="9" t="s">
        <v>903</v>
      </c>
      <c r="C362" s="9" t="s">
        <v>248</v>
      </c>
      <c r="D362" s="9" t="s">
        <v>820</v>
      </c>
      <c r="E362" s="9" t="s">
        <v>135</v>
      </c>
      <c r="F362" s="9" t="s">
        <v>132</v>
      </c>
      <c r="G362" s="9" t="s">
        <v>132</v>
      </c>
      <c r="H362" s="9" t="s">
        <v>132</v>
      </c>
      <c r="I362" s="9" t="s">
        <v>132</v>
      </c>
      <c r="J362" s="9" t="s">
        <v>244</v>
      </c>
      <c r="K362" s="9" t="s">
        <v>245</v>
      </c>
    </row>
    <row r="363" spans="1:11" x14ac:dyDescent="0.25">
      <c r="A363" s="9" t="s">
        <v>904</v>
      </c>
      <c r="B363" s="9" t="s">
        <v>905</v>
      </c>
      <c r="C363" s="9" t="s">
        <v>248</v>
      </c>
      <c r="D363" s="9" t="s">
        <v>820</v>
      </c>
      <c r="E363" s="9" t="s">
        <v>135</v>
      </c>
      <c r="F363" s="9" t="s">
        <v>132</v>
      </c>
      <c r="G363" s="9" t="s">
        <v>132</v>
      </c>
      <c r="H363" s="9" t="s">
        <v>132</v>
      </c>
      <c r="I363" s="9" t="s">
        <v>132</v>
      </c>
      <c r="J363" s="9" t="s">
        <v>601</v>
      </c>
      <c r="K363" s="9" t="s">
        <v>245</v>
      </c>
    </row>
    <row r="364" spans="1:11" x14ac:dyDescent="0.25">
      <c r="A364" s="9" t="s">
        <v>906</v>
      </c>
      <c r="B364" s="9" t="s">
        <v>907</v>
      </c>
      <c r="C364" s="9" t="s">
        <v>248</v>
      </c>
      <c r="D364" s="9" t="s">
        <v>820</v>
      </c>
      <c r="E364" s="9" t="s">
        <v>135</v>
      </c>
      <c r="F364" s="9" t="s">
        <v>132</v>
      </c>
      <c r="G364" s="9" t="s">
        <v>132</v>
      </c>
      <c r="H364" s="9" t="s">
        <v>132</v>
      </c>
      <c r="I364" s="9" t="s">
        <v>132</v>
      </c>
      <c r="J364" s="9" t="s">
        <v>601</v>
      </c>
      <c r="K364" s="9" t="s">
        <v>245</v>
      </c>
    </row>
    <row r="365" spans="1:11" x14ac:dyDescent="0.25">
      <c r="A365" s="9" t="s">
        <v>908</v>
      </c>
      <c r="B365" s="9" t="s">
        <v>909</v>
      </c>
      <c r="C365" s="9" t="s">
        <v>248</v>
      </c>
      <c r="D365" s="9" t="s">
        <v>820</v>
      </c>
      <c r="E365" s="9" t="s">
        <v>135</v>
      </c>
      <c r="F365" s="9" t="s">
        <v>132</v>
      </c>
      <c r="G365" s="9" t="s">
        <v>132</v>
      </c>
      <c r="H365" s="9" t="s">
        <v>132</v>
      </c>
      <c r="I365" s="9" t="s">
        <v>132</v>
      </c>
      <c r="J365" s="9" t="s">
        <v>244</v>
      </c>
      <c r="K365" s="9" t="s">
        <v>139</v>
      </c>
    </row>
    <row r="366" spans="1:11" x14ac:dyDescent="0.25">
      <c r="A366" s="9" t="s">
        <v>910</v>
      </c>
      <c r="B366" s="9" t="s">
        <v>911</v>
      </c>
      <c r="C366" s="9" t="s">
        <v>248</v>
      </c>
      <c r="D366" s="9" t="s">
        <v>820</v>
      </c>
      <c r="E366" s="9" t="s">
        <v>135</v>
      </c>
      <c r="F366" s="9" t="s">
        <v>132</v>
      </c>
      <c r="G366" s="9" t="s">
        <v>132</v>
      </c>
      <c r="H366" s="9" t="s">
        <v>132</v>
      </c>
      <c r="I366" s="9" t="s">
        <v>132</v>
      </c>
      <c r="J366" s="9" t="s">
        <v>601</v>
      </c>
      <c r="K366" s="9" t="s">
        <v>245</v>
      </c>
    </row>
    <row r="367" spans="1:11" x14ac:dyDescent="0.25">
      <c r="A367" s="9" t="s">
        <v>912</v>
      </c>
      <c r="B367" s="9" t="s">
        <v>913</v>
      </c>
      <c r="C367" s="9" t="s">
        <v>248</v>
      </c>
      <c r="D367" s="9" t="s">
        <v>820</v>
      </c>
      <c r="E367" s="9" t="s">
        <v>135</v>
      </c>
      <c r="F367" s="9" t="s">
        <v>132</v>
      </c>
      <c r="G367" s="9" t="s">
        <v>132</v>
      </c>
      <c r="H367" s="9" t="s">
        <v>132</v>
      </c>
      <c r="I367" s="9" t="s">
        <v>132</v>
      </c>
      <c r="J367" s="9" t="s">
        <v>601</v>
      </c>
      <c r="K367" s="9" t="s">
        <v>139</v>
      </c>
    </row>
    <row r="368" spans="1:11" x14ac:dyDescent="0.25">
      <c r="A368" s="9" t="s">
        <v>914</v>
      </c>
      <c r="B368" s="9" t="s">
        <v>915</v>
      </c>
      <c r="C368" s="9" t="s">
        <v>248</v>
      </c>
      <c r="D368" s="9" t="s">
        <v>820</v>
      </c>
      <c r="E368" s="9" t="s">
        <v>135</v>
      </c>
      <c r="F368" s="9" t="s">
        <v>132</v>
      </c>
      <c r="G368" s="9" t="s">
        <v>132</v>
      </c>
      <c r="H368" s="9" t="s">
        <v>132</v>
      </c>
      <c r="I368" s="9" t="s">
        <v>132</v>
      </c>
      <c r="J368" s="9" t="s">
        <v>244</v>
      </c>
      <c r="K368" s="9" t="s">
        <v>139</v>
      </c>
    </row>
    <row r="369" spans="1:11" x14ac:dyDescent="0.25">
      <c r="A369" s="9" t="s">
        <v>916</v>
      </c>
      <c r="B369" s="9" t="s">
        <v>917</v>
      </c>
      <c r="C369" s="9" t="s">
        <v>248</v>
      </c>
      <c r="D369" s="9" t="s">
        <v>820</v>
      </c>
      <c r="E369" s="9" t="s">
        <v>135</v>
      </c>
      <c r="F369" s="9" t="s">
        <v>132</v>
      </c>
      <c r="G369" s="9" t="s">
        <v>132</v>
      </c>
      <c r="H369" s="9" t="s">
        <v>132</v>
      </c>
      <c r="I369" s="9" t="s">
        <v>132</v>
      </c>
      <c r="J369" s="9" t="s">
        <v>601</v>
      </c>
      <c r="K369" s="9" t="s">
        <v>245</v>
      </c>
    </row>
    <row r="370" spans="1:11" x14ac:dyDescent="0.25">
      <c r="A370" s="9" t="s">
        <v>918</v>
      </c>
      <c r="B370" s="9" t="s">
        <v>919</v>
      </c>
      <c r="C370" s="9" t="s">
        <v>248</v>
      </c>
      <c r="D370" s="9" t="s">
        <v>820</v>
      </c>
      <c r="E370" s="9" t="s">
        <v>135</v>
      </c>
      <c r="F370" s="9" t="s">
        <v>132</v>
      </c>
      <c r="G370" s="9" t="s">
        <v>132</v>
      </c>
      <c r="H370" s="9" t="s">
        <v>132</v>
      </c>
      <c r="I370" s="9" t="s">
        <v>132</v>
      </c>
      <c r="J370" s="9" t="s">
        <v>244</v>
      </c>
      <c r="K370" s="9" t="s">
        <v>245</v>
      </c>
    </row>
    <row r="371" spans="1:11" x14ac:dyDescent="0.25">
      <c r="A371" s="9" t="s">
        <v>920</v>
      </c>
      <c r="B371" s="9" t="s">
        <v>921</v>
      </c>
      <c r="C371" s="9" t="s">
        <v>248</v>
      </c>
      <c r="D371" s="9" t="s">
        <v>820</v>
      </c>
      <c r="E371" s="9" t="s">
        <v>135</v>
      </c>
      <c r="F371" s="9" t="s">
        <v>132</v>
      </c>
      <c r="G371" s="9" t="s">
        <v>132</v>
      </c>
      <c r="H371" s="9" t="s">
        <v>132</v>
      </c>
      <c r="I371" s="9" t="s">
        <v>132</v>
      </c>
      <c r="J371" s="9" t="s">
        <v>601</v>
      </c>
      <c r="K371" s="9" t="s">
        <v>245</v>
      </c>
    </row>
    <row r="372" spans="1:11" x14ac:dyDescent="0.25">
      <c r="A372" s="9" t="s">
        <v>922</v>
      </c>
      <c r="B372" s="9" t="s">
        <v>923</v>
      </c>
      <c r="C372" s="9" t="s">
        <v>248</v>
      </c>
      <c r="D372" s="9" t="s">
        <v>820</v>
      </c>
      <c r="E372" s="9" t="s">
        <v>135</v>
      </c>
      <c r="F372" s="9" t="s">
        <v>132</v>
      </c>
      <c r="G372" s="9" t="s">
        <v>132</v>
      </c>
      <c r="H372" s="9" t="s">
        <v>132</v>
      </c>
      <c r="I372" s="9" t="s">
        <v>132</v>
      </c>
      <c r="J372" s="9" t="s">
        <v>601</v>
      </c>
      <c r="K372" s="9" t="s">
        <v>139</v>
      </c>
    </row>
    <row r="373" spans="1:11" x14ac:dyDescent="0.25">
      <c r="A373" s="9" t="s">
        <v>924</v>
      </c>
      <c r="B373" s="9" t="s">
        <v>925</v>
      </c>
      <c r="C373" s="9" t="s">
        <v>248</v>
      </c>
      <c r="D373" s="9" t="s">
        <v>820</v>
      </c>
      <c r="E373" s="9" t="s">
        <v>135</v>
      </c>
      <c r="F373" s="9" t="s">
        <v>132</v>
      </c>
      <c r="G373" s="9" t="s">
        <v>132</v>
      </c>
      <c r="H373" s="9" t="s">
        <v>132</v>
      </c>
      <c r="I373" s="9" t="s">
        <v>132</v>
      </c>
      <c r="J373" s="9" t="s">
        <v>601</v>
      </c>
      <c r="K373" s="9" t="s">
        <v>139</v>
      </c>
    </row>
    <row r="374" spans="1:11" x14ac:dyDescent="0.25">
      <c r="A374" s="9" t="s">
        <v>926</v>
      </c>
      <c r="B374" s="9" t="s">
        <v>927</v>
      </c>
      <c r="C374" s="9" t="s">
        <v>248</v>
      </c>
      <c r="D374" s="9" t="s">
        <v>820</v>
      </c>
      <c r="E374" s="9" t="s">
        <v>135</v>
      </c>
      <c r="F374" s="9" t="s">
        <v>132</v>
      </c>
      <c r="G374" s="9" t="s">
        <v>132</v>
      </c>
      <c r="H374" s="9" t="s">
        <v>132</v>
      </c>
      <c r="I374" s="9" t="s">
        <v>132</v>
      </c>
      <c r="J374" s="9" t="s">
        <v>601</v>
      </c>
      <c r="K374" s="9" t="s">
        <v>139</v>
      </c>
    </row>
    <row r="375" spans="1:11" x14ac:dyDescent="0.25">
      <c r="A375" s="9" t="s">
        <v>928</v>
      </c>
      <c r="B375" s="9" t="s">
        <v>929</v>
      </c>
      <c r="C375" s="9" t="s">
        <v>248</v>
      </c>
      <c r="D375" s="9" t="s">
        <v>820</v>
      </c>
      <c r="E375" s="9" t="s">
        <v>135</v>
      </c>
      <c r="F375" s="9" t="s">
        <v>132</v>
      </c>
      <c r="G375" s="9" t="s">
        <v>132</v>
      </c>
      <c r="H375" s="9" t="s">
        <v>132</v>
      </c>
      <c r="I375" s="9" t="s">
        <v>132</v>
      </c>
      <c r="J375" s="9" t="s">
        <v>601</v>
      </c>
      <c r="K375" s="9" t="s">
        <v>139</v>
      </c>
    </row>
    <row r="376" spans="1:11" x14ac:dyDescent="0.25">
      <c r="A376" s="9" t="s">
        <v>930</v>
      </c>
      <c r="B376" s="9" t="s">
        <v>931</v>
      </c>
      <c r="C376" s="9" t="s">
        <v>248</v>
      </c>
      <c r="D376" s="9" t="s">
        <v>820</v>
      </c>
      <c r="E376" s="9" t="s">
        <v>135</v>
      </c>
      <c r="F376" s="9" t="s">
        <v>132</v>
      </c>
      <c r="G376" s="9" t="s">
        <v>132</v>
      </c>
      <c r="H376" s="9" t="s">
        <v>132</v>
      </c>
      <c r="I376" s="9" t="s">
        <v>132</v>
      </c>
      <c r="J376" s="9" t="s">
        <v>601</v>
      </c>
      <c r="K376" s="9" t="s">
        <v>139</v>
      </c>
    </row>
    <row r="377" spans="1:11" x14ac:dyDescent="0.25">
      <c r="A377" s="9" t="s">
        <v>932</v>
      </c>
      <c r="B377" s="9" t="s">
        <v>933</v>
      </c>
      <c r="C377" s="9" t="s">
        <v>248</v>
      </c>
      <c r="D377" s="9" t="s">
        <v>820</v>
      </c>
      <c r="E377" s="9" t="s">
        <v>135</v>
      </c>
      <c r="F377" s="9" t="s">
        <v>132</v>
      </c>
      <c r="G377" s="9" t="s">
        <v>132</v>
      </c>
      <c r="H377" s="9" t="s">
        <v>132</v>
      </c>
      <c r="I377" s="9" t="s">
        <v>132</v>
      </c>
      <c r="J377" s="9" t="s">
        <v>244</v>
      </c>
      <c r="K377" s="9" t="s">
        <v>245</v>
      </c>
    </row>
    <row r="378" spans="1:11" x14ac:dyDescent="0.25">
      <c r="A378" s="9" t="s">
        <v>934</v>
      </c>
      <c r="B378" s="9" t="s">
        <v>935</v>
      </c>
      <c r="C378" s="9" t="s">
        <v>248</v>
      </c>
      <c r="D378" s="9" t="s">
        <v>820</v>
      </c>
      <c r="E378" s="9" t="s">
        <v>135</v>
      </c>
      <c r="F378" s="9" t="s">
        <v>132</v>
      </c>
      <c r="G378" s="9" t="s">
        <v>132</v>
      </c>
      <c r="H378" s="9" t="s">
        <v>132</v>
      </c>
      <c r="I378" s="9" t="s">
        <v>132</v>
      </c>
      <c r="J378" s="9" t="s">
        <v>244</v>
      </c>
      <c r="K378" s="9" t="s">
        <v>245</v>
      </c>
    </row>
    <row r="379" spans="1:11" x14ac:dyDescent="0.25">
      <c r="A379" s="9" t="s">
        <v>936</v>
      </c>
      <c r="B379" s="9" t="s">
        <v>937</v>
      </c>
      <c r="C379" s="9" t="s">
        <v>248</v>
      </c>
      <c r="D379" s="9" t="s">
        <v>820</v>
      </c>
      <c r="E379" s="9" t="s">
        <v>135</v>
      </c>
      <c r="F379" s="9" t="s">
        <v>132</v>
      </c>
      <c r="G379" s="9" t="s">
        <v>132</v>
      </c>
      <c r="H379" s="9" t="s">
        <v>132</v>
      </c>
      <c r="I379" s="9" t="s">
        <v>132</v>
      </c>
      <c r="J379" s="9" t="s">
        <v>244</v>
      </c>
      <c r="K379" s="9" t="s">
        <v>245</v>
      </c>
    </row>
    <row r="380" spans="1:11" x14ac:dyDescent="0.25">
      <c r="A380" s="9" t="s">
        <v>938</v>
      </c>
      <c r="B380" s="9" t="s">
        <v>939</v>
      </c>
      <c r="C380" s="9" t="s">
        <v>248</v>
      </c>
      <c r="D380" s="9" t="s">
        <v>820</v>
      </c>
      <c r="E380" s="9" t="s">
        <v>135</v>
      </c>
      <c r="F380" s="9" t="s">
        <v>132</v>
      </c>
      <c r="G380" s="9" t="s">
        <v>132</v>
      </c>
      <c r="H380" s="9" t="s">
        <v>132</v>
      </c>
      <c r="I380" s="9" t="s">
        <v>132</v>
      </c>
      <c r="J380" s="9" t="s">
        <v>244</v>
      </c>
      <c r="K380" s="9" t="s">
        <v>245</v>
      </c>
    </row>
    <row r="381" spans="1:11" x14ac:dyDescent="0.25">
      <c r="A381" s="9" t="s">
        <v>940</v>
      </c>
      <c r="B381" s="9" t="s">
        <v>941</v>
      </c>
      <c r="C381" s="9" t="s">
        <v>248</v>
      </c>
      <c r="D381" s="9" t="s">
        <v>820</v>
      </c>
      <c r="E381" s="9" t="s">
        <v>135</v>
      </c>
      <c r="F381" s="9" t="s">
        <v>132</v>
      </c>
      <c r="G381" s="9" t="s">
        <v>132</v>
      </c>
      <c r="H381" s="9" t="s">
        <v>132</v>
      </c>
      <c r="I381" s="9" t="s">
        <v>132</v>
      </c>
      <c r="J381" s="9" t="s">
        <v>244</v>
      </c>
      <c r="K381" s="9" t="s">
        <v>245</v>
      </c>
    </row>
    <row r="382" spans="1:11" x14ac:dyDescent="0.25">
      <c r="A382" s="9" t="s">
        <v>942</v>
      </c>
      <c r="B382" s="9" t="s">
        <v>943</v>
      </c>
      <c r="C382" s="9" t="s">
        <v>248</v>
      </c>
      <c r="D382" s="9" t="s">
        <v>820</v>
      </c>
      <c r="E382" s="9" t="s">
        <v>135</v>
      </c>
      <c r="F382" s="9" t="s">
        <v>132</v>
      </c>
      <c r="G382" s="9" t="s">
        <v>132</v>
      </c>
      <c r="H382" s="9" t="s">
        <v>132</v>
      </c>
      <c r="I382" s="9" t="s">
        <v>132</v>
      </c>
      <c r="J382" s="9" t="s">
        <v>244</v>
      </c>
      <c r="K382" s="9" t="s">
        <v>245</v>
      </c>
    </row>
    <row r="383" spans="1:11" x14ac:dyDescent="0.25">
      <c r="A383" s="9" t="s">
        <v>944</v>
      </c>
      <c r="B383" s="9" t="s">
        <v>945</v>
      </c>
      <c r="C383" s="9" t="s">
        <v>248</v>
      </c>
      <c r="D383" s="9" t="s">
        <v>820</v>
      </c>
      <c r="E383" s="9" t="s">
        <v>135</v>
      </c>
      <c r="F383" s="9" t="s">
        <v>132</v>
      </c>
      <c r="G383" s="9" t="s">
        <v>132</v>
      </c>
      <c r="H383" s="9" t="s">
        <v>132</v>
      </c>
      <c r="I383" s="9" t="s">
        <v>132</v>
      </c>
      <c r="J383" s="9" t="s">
        <v>244</v>
      </c>
      <c r="K383" s="9" t="s">
        <v>139</v>
      </c>
    </row>
    <row r="384" spans="1:11" x14ac:dyDescent="0.25">
      <c r="A384" s="9" t="s">
        <v>946</v>
      </c>
      <c r="B384" s="9" t="s">
        <v>947</v>
      </c>
      <c r="C384" s="9" t="s">
        <v>248</v>
      </c>
      <c r="D384" s="9" t="s">
        <v>820</v>
      </c>
      <c r="E384" s="9" t="s">
        <v>135</v>
      </c>
      <c r="F384" s="9" t="s">
        <v>132</v>
      </c>
      <c r="G384" s="9" t="s">
        <v>132</v>
      </c>
      <c r="H384" s="9" t="s">
        <v>132</v>
      </c>
      <c r="I384" s="9" t="s">
        <v>132</v>
      </c>
      <c r="J384" s="9" t="s">
        <v>244</v>
      </c>
      <c r="K384" s="9" t="s">
        <v>245</v>
      </c>
    </row>
    <row r="385" spans="1:11" x14ac:dyDescent="0.25">
      <c r="A385" s="9" t="s">
        <v>948</v>
      </c>
      <c r="B385" s="9" t="s">
        <v>949</v>
      </c>
      <c r="C385" s="9" t="s">
        <v>248</v>
      </c>
      <c r="D385" s="9" t="s">
        <v>820</v>
      </c>
      <c r="E385" s="9" t="s">
        <v>135</v>
      </c>
      <c r="F385" s="9" t="s">
        <v>132</v>
      </c>
      <c r="G385" s="9" t="s">
        <v>132</v>
      </c>
      <c r="H385" s="9" t="s">
        <v>132</v>
      </c>
      <c r="I385" s="9" t="s">
        <v>132</v>
      </c>
      <c r="J385" s="9" t="s">
        <v>244</v>
      </c>
      <c r="K385" s="9" t="s">
        <v>245</v>
      </c>
    </row>
    <row r="386" spans="1:11" x14ac:dyDescent="0.25">
      <c r="A386" s="9" t="s">
        <v>950</v>
      </c>
      <c r="B386" s="9" t="s">
        <v>951</v>
      </c>
      <c r="C386" s="9" t="s">
        <v>248</v>
      </c>
      <c r="D386" s="9" t="s">
        <v>820</v>
      </c>
      <c r="E386" s="9" t="s">
        <v>135</v>
      </c>
      <c r="F386" s="9" t="s">
        <v>132</v>
      </c>
      <c r="G386" s="9" t="s">
        <v>132</v>
      </c>
      <c r="H386" s="9" t="s">
        <v>132</v>
      </c>
      <c r="I386" s="9" t="s">
        <v>132</v>
      </c>
      <c r="J386" s="9" t="s">
        <v>244</v>
      </c>
      <c r="K386" s="9" t="s">
        <v>245</v>
      </c>
    </row>
    <row r="387" spans="1:11" x14ac:dyDescent="0.25">
      <c r="A387" s="9" t="s">
        <v>952</v>
      </c>
      <c r="B387" s="9" t="s">
        <v>953</v>
      </c>
      <c r="C387" s="9" t="s">
        <v>248</v>
      </c>
      <c r="D387" s="9" t="s">
        <v>820</v>
      </c>
      <c r="E387" s="9" t="s">
        <v>135</v>
      </c>
      <c r="F387" s="9" t="s">
        <v>132</v>
      </c>
      <c r="G387" s="9" t="s">
        <v>132</v>
      </c>
      <c r="H387" s="9" t="s">
        <v>132</v>
      </c>
      <c r="I387" s="9" t="s">
        <v>132</v>
      </c>
      <c r="J387" s="9" t="s">
        <v>244</v>
      </c>
      <c r="K387" s="9" t="s">
        <v>139</v>
      </c>
    </row>
    <row r="388" spans="1:11" x14ac:dyDescent="0.25">
      <c r="A388" s="9" t="s">
        <v>954</v>
      </c>
      <c r="B388" s="9" t="s">
        <v>955</v>
      </c>
      <c r="C388" s="9" t="s">
        <v>248</v>
      </c>
      <c r="D388" s="9" t="s">
        <v>820</v>
      </c>
      <c r="E388" s="9" t="s">
        <v>135</v>
      </c>
      <c r="F388" s="9" t="s">
        <v>132</v>
      </c>
      <c r="G388" s="9" t="s">
        <v>132</v>
      </c>
      <c r="H388" s="9" t="s">
        <v>132</v>
      </c>
      <c r="I388" s="9" t="s">
        <v>132</v>
      </c>
      <c r="J388" s="9" t="s">
        <v>244</v>
      </c>
      <c r="K388" s="9" t="s">
        <v>139</v>
      </c>
    </row>
    <row r="389" spans="1:11" x14ac:dyDescent="0.25">
      <c r="A389" s="9" t="s">
        <v>956</v>
      </c>
      <c r="B389" s="9" t="s">
        <v>957</v>
      </c>
      <c r="C389" s="9" t="s">
        <v>248</v>
      </c>
      <c r="D389" s="9" t="s">
        <v>820</v>
      </c>
      <c r="E389" s="9" t="s">
        <v>135</v>
      </c>
      <c r="F389" s="9" t="s">
        <v>132</v>
      </c>
      <c r="G389" s="9" t="s">
        <v>132</v>
      </c>
      <c r="H389" s="9" t="s">
        <v>132</v>
      </c>
      <c r="I389" s="9" t="s">
        <v>132</v>
      </c>
      <c r="J389" s="9" t="s">
        <v>244</v>
      </c>
      <c r="K389" s="9" t="s">
        <v>139</v>
      </c>
    </row>
    <row r="390" spans="1:11" x14ac:dyDescent="0.25">
      <c r="A390" s="9" t="s">
        <v>958</v>
      </c>
      <c r="B390" s="9" t="s">
        <v>959</v>
      </c>
      <c r="C390" s="9" t="s">
        <v>248</v>
      </c>
      <c r="D390" s="9" t="s">
        <v>820</v>
      </c>
      <c r="E390" s="9" t="s">
        <v>135</v>
      </c>
      <c r="F390" s="9" t="s">
        <v>132</v>
      </c>
      <c r="G390" s="9" t="s">
        <v>132</v>
      </c>
      <c r="H390" s="9" t="s">
        <v>132</v>
      </c>
      <c r="I390" s="9" t="s">
        <v>132</v>
      </c>
      <c r="J390" s="9" t="s">
        <v>244</v>
      </c>
      <c r="K390" s="9" t="s">
        <v>245</v>
      </c>
    </row>
    <row r="391" spans="1:11" x14ac:dyDescent="0.25">
      <c r="A391" s="9" t="s">
        <v>960</v>
      </c>
      <c r="B391" s="9" t="s">
        <v>961</v>
      </c>
      <c r="C391" s="9" t="s">
        <v>248</v>
      </c>
      <c r="D391" s="9" t="s">
        <v>820</v>
      </c>
      <c r="E391" s="9" t="s">
        <v>135</v>
      </c>
      <c r="F391" s="9" t="s">
        <v>132</v>
      </c>
      <c r="G391" s="9" t="s">
        <v>132</v>
      </c>
      <c r="H391" s="9" t="s">
        <v>132</v>
      </c>
      <c r="I391" s="9" t="s">
        <v>132</v>
      </c>
      <c r="J391" s="9" t="s">
        <v>244</v>
      </c>
      <c r="K391" s="9" t="s">
        <v>245</v>
      </c>
    </row>
    <row r="392" spans="1:11" x14ac:dyDescent="0.25">
      <c r="A392" s="9" t="s">
        <v>962</v>
      </c>
      <c r="B392" s="9" t="s">
        <v>963</v>
      </c>
      <c r="C392" s="9" t="s">
        <v>248</v>
      </c>
      <c r="D392" s="9" t="s">
        <v>820</v>
      </c>
      <c r="E392" s="9" t="s">
        <v>135</v>
      </c>
      <c r="F392" s="9" t="s">
        <v>132</v>
      </c>
      <c r="G392" s="9" t="s">
        <v>132</v>
      </c>
      <c r="H392" s="9" t="s">
        <v>132</v>
      </c>
      <c r="I392" s="9" t="s">
        <v>132</v>
      </c>
      <c r="J392" s="9" t="s">
        <v>244</v>
      </c>
      <c r="K392" s="9" t="s">
        <v>245</v>
      </c>
    </row>
    <row r="393" spans="1:11" x14ac:dyDescent="0.25">
      <c r="A393" s="9" t="s">
        <v>964</v>
      </c>
      <c r="B393" s="9" t="s">
        <v>965</v>
      </c>
      <c r="C393" s="9" t="s">
        <v>248</v>
      </c>
      <c r="D393" s="9" t="s">
        <v>820</v>
      </c>
      <c r="E393" s="9" t="s">
        <v>135</v>
      </c>
      <c r="F393" s="9" t="s">
        <v>132</v>
      </c>
      <c r="G393" s="9" t="s">
        <v>132</v>
      </c>
      <c r="H393" s="9" t="s">
        <v>132</v>
      </c>
      <c r="I393" s="9" t="s">
        <v>132</v>
      </c>
      <c r="J393" s="9" t="s">
        <v>244</v>
      </c>
      <c r="K393" s="9" t="s">
        <v>139</v>
      </c>
    </row>
    <row r="394" spans="1:11" x14ac:dyDescent="0.25">
      <c r="A394" s="9" t="s">
        <v>966</v>
      </c>
      <c r="B394" s="9" t="s">
        <v>967</v>
      </c>
      <c r="C394" s="9" t="s">
        <v>248</v>
      </c>
      <c r="D394" s="9" t="s">
        <v>820</v>
      </c>
      <c r="E394" s="9" t="s">
        <v>135</v>
      </c>
      <c r="F394" s="9" t="s">
        <v>132</v>
      </c>
      <c r="G394" s="9" t="s">
        <v>132</v>
      </c>
      <c r="H394" s="9" t="s">
        <v>132</v>
      </c>
      <c r="I394" s="9" t="s">
        <v>132</v>
      </c>
      <c r="J394" s="9" t="s">
        <v>244</v>
      </c>
      <c r="K394" s="9" t="s">
        <v>139</v>
      </c>
    </row>
    <row r="395" spans="1:11" x14ac:dyDescent="0.25">
      <c r="A395" s="9" t="s">
        <v>968</v>
      </c>
      <c r="B395" s="9" t="s">
        <v>969</v>
      </c>
      <c r="C395" s="9" t="s">
        <v>248</v>
      </c>
      <c r="D395" s="9" t="s">
        <v>820</v>
      </c>
      <c r="E395" s="9" t="s">
        <v>135</v>
      </c>
      <c r="F395" s="9" t="s">
        <v>132</v>
      </c>
      <c r="G395" s="9" t="s">
        <v>132</v>
      </c>
      <c r="H395" s="9" t="s">
        <v>132</v>
      </c>
      <c r="I395" s="9" t="s">
        <v>132</v>
      </c>
      <c r="J395" s="9" t="s">
        <v>244</v>
      </c>
      <c r="K395" s="9" t="s">
        <v>139</v>
      </c>
    </row>
    <row r="396" spans="1:11" x14ac:dyDescent="0.25">
      <c r="A396" s="9" t="s">
        <v>970</v>
      </c>
      <c r="B396" s="9" t="s">
        <v>971</v>
      </c>
      <c r="C396" s="9" t="s">
        <v>248</v>
      </c>
      <c r="D396" s="9" t="s">
        <v>820</v>
      </c>
      <c r="E396" s="9" t="s">
        <v>135</v>
      </c>
      <c r="F396" s="9" t="s">
        <v>132</v>
      </c>
      <c r="G396" s="9" t="s">
        <v>132</v>
      </c>
      <c r="H396" s="9" t="s">
        <v>132</v>
      </c>
      <c r="I396" s="9" t="s">
        <v>132</v>
      </c>
      <c r="J396" s="9" t="s">
        <v>244</v>
      </c>
      <c r="K396" s="9" t="s">
        <v>139</v>
      </c>
    </row>
    <row r="397" spans="1:11" x14ac:dyDescent="0.25">
      <c r="A397" s="9" t="s">
        <v>972</v>
      </c>
      <c r="B397" s="9" t="s">
        <v>973</v>
      </c>
      <c r="C397" s="9" t="s">
        <v>248</v>
      </c>
      <c r="D397" s="9" t="s">
        <v>820</v>
      </c>
      <c r="E397" s="9" t="s">
        <v>135</v>
      </c>
      <c r="F397" s="9" t="s">
        <v>132</v>
      </c>
      <c r="G397" s="9" t="s">
        <v>132</v>
      </c>
      <c r="H397" s="9" t="s">
        <v>132</v>
      </c>
      <c r="I397" s="9" t="s">
        <v>132</v>
      </c>
      <c r="J397" s="9" t="s">
        <v>244</v>
      </c>
      <c r="K397" s="9" t="s">
        <v>245</v>
      </c>
    </row>
    <row r="398" spans="1:11" x14ac:dyDescent="0.25">
      <c r="A398" s="9" t="s">
        <v>974</v>
      </c>
      <c r="B398" s="9" t="s">
        <v>975</v>
      </c>
      <c r="C398" s="9" t="s">
        <v>248</v>
      </c>
      <c r="D398" s="9" t="s">
        <v>820</v>
      </c>
      <c r="E398" s="9" t="s">
        <v>135</v>
      </c>
      <c r="F398" s="9" t="s">
        <v>132</v>
      </c>
      <c r="G398" s="9" t="s">
        <v>132</v>
      </c>
      <c r="H398" s="9" t="s">
        <v>132</v>
      </c>
      <c r="I398" s="9" t="s">
        <v>132</v>
      </c>
      <c r="J398" s="9" t="s">
        <v>244</v>
      </c>
      <c r="K398" s="9" t="s">
        <v>245</v>
      </c>
    </row>
    <row r="399" spans="1:11" x14ac:dyDescent="0.25">
      <c r="A399" s="9" t="s">
        <v>976</v>
      </c>
      <c r="B399" s="9" t="s">
        <v>977</v>
      </c>
      <c r="C399" s="9" t="s">
        <v>248</v>
      </c>
      <c r="D399" s="9" t="s">
        <v>820</v>
      </c>
      <c r="E399" s="9" t="s">
        <v>135</v>
      </c>
      <c r="F399" s="9" t="s">
        <v>132</v>
      </c>
      <c r="G399" s="9" t="s">
        <v>132</v>
      </c>
      <c r="H399" s="9" t="s">
        <v>132</v>
      </c>
      <c r="I399" s="9" t="s">
        <v>132</v>
      </c>
      <c r="J399" s="9" t="s">
        <v>244</v>
      </c>
      <c r="K399" s="9" t="s">
        <v>245</v>
      </c>
    </row>
    <row r="400" spans="1:11" x14ac:dyDescent="0.25">
      <c r="A400" s="9" t="s">
        <v>978</v>
      </c>
      <c r="B400" s="9" t="s">
        <v>979</v>
      </c>
      <c r="C400" s="9" t="s">
        <v>248</v>
      </c>
      <c r="D400" s="9" t="s">
        <v>820</v>
      </c>
      <c r="E400" s="9" t="s">
        <v>135</v>
      </c>
      <c r="F400" s="9" t="s">
        <v>132</v>
      </c>
      <c r="G400" s="9" t="s">
        <v>132</v>
      </c>
      <c r="H400" s="9" t="s">
        <v>132</v>
      </c>
      <c r="I400" s="9" t="s">
        <v>132</v>
      </c>
      <c r="J400" s="9" t="s">
        <v>244</v>
      </c>
      <c r="K400" s="9" t="s">
        <v>245</v>
      </c>
    </row>
    <row r="401" spans="1:11" x14ac:dyDescent="0.25">
      <c r="A401" s="9" t="s">
        <v>980</v>
      </c>
      <c r="B401" s="9" t="s">
        <v>981</v>
      </c>
      <c r="C401" s="9" t="s">
        <v>248</v>
      </c>
      <c r="D401" s="9" t="s">
        <v>820</v>
      </c>
      <c r="E401" s="9" t="s">
        <v>135</v>
      </c>
      <c r="F401" s="9" t="s">
        <v>132</v>
      </c>
      <c r="G401" s="9" t="s">
        <v>132</v>
      </c>
      <c r="H401" s="9" t="s">
        <v>132</v>
      </c>
      <c r="I401" s="9" t="s">
        <v>132</v>
      </c>
      <c r="J401" s="9" t="s">
        <v>244</v>
      </c>
      <c r="K401" s="9" t="s">
        <v>245</v>
      </c>
    </row>
    <row r="402" spans="1:11" x14ac:dyDescent="0.25">
      <c r="A402" s="9" t="s">
        <v>982</v>
      </c>
      <c r="B402" s="9" t="s">
        <v>983</v>
      </c>
      <c r="C402" s="9" t="s">
        <v>248</v>
      </c>
      <c r="D402" s="9" t="s">
        <v>820</v>
      </c>
      <c r="E402" s="9" t="s">
        <v>135</v>
      </c>
      <c r="F402" s="9" t="s">
        <v>132</v>
      </c>
      <c r="G402" s="9" t="s">
        <v>132</v>
      </c>
      <c r="H402" s="9" t="s">
        <v>132</v>
      </c>
      <c r="I402" s="9" t="s">
        <v>132</v>
      </c>
      <c r="J402" s="9" t="s">
        <v>244</v>
      </c>
      <c r="K402" s="9" t="s">
        <v>245</v>
      </c>
    </row>
    <row r="403" spans="1:11" x14ac:dyDescent="0.25">
      <c r="A403" s="9" t="s">
        <v>984</v>
      </c>
      <c r="B403" s="9" t="s">
        <v>985</v>
      </c>
      <c r="C403" s="9" t="s">
        <v>248</v>
      </c>
      <c r="D403" s="9" t="s">
        <v>820</v>
      </c>
      <c r="E403" s="9" t="s">
        <v>135</v>
      </c>
      <c r="F403" s="9" t="s">
        <v>132</v>
      </c>
      <c r="G403" s="9" t="s">
        <v>132</v>
      </c>
      <c r="H403" s="9" t="s">
        <v>132</v>
      </c>
      <c r="I403" s="9" t="s">
        <v>132</v>
      </c>
      <c r="J403" s="9" t="s">
        <v>244</v>
      </c>
      <c r="K403" s="9" t="s">
        <v>139</v>
      </c>
    </row>
    <row r="404" spans="1:11" x14ac:dyDescent="0.25">
      <c r="A404" s="9" t="s">
        <v>986</v>
      </c>
      <c r="B404" s="9" t="s">
        <v>987</v>
      </c>
      <c r="C404" s="9" t="s">
        <v>248</v>
      </c>
      <c r="D404" s="9" t="s">
        <v>820</v>
      </c>
      <c r="E404" s="9" t="s">
        <v>135</v>
      </c>
      <c r="F404" s="9" t="s">
        <v>132</v>
      </c>
      <c r="G404" s="9" t="s">
        <v>132</v>
      </c>
      <c r="H404" s="9" t="s">
        <v>132</v>
      </c>
      <c r="I404" s="9" t="s">
        <v>132</v>
      </c>
      <c r="J404" s="9" t="s">
        <v>244</v>
      </c>
      <c r="K404" s="9" t="s">
        <v>139</v>
      </c>
    </row>
    <row r="405" spans="1:11" x14ac:dyDescent="0.25">
      <c r="A405" s="9" t="s">
        <v>988</v>
      </c>
      <c r="B405" s="9" t="s">
        <v>989</v>
      </c>
      <c r="C405" s="9" t="s">
        <v>248</v>
      </c>
      <c r="D405" s="9" t="s">
        <v>820</v>
      </c>
      <c r="E405" s="9" t="s">
        <v>135</v>
      </c>
      <c r="F405" s="9" t="s">
        <v>132</v>
      </c>
      <c r="G405" s="9" t="s">
        <v>132</v>
      </c>
      <c r="H405" s="9" t="s">
        <v>132</v>
      </c>
      <c r="I405" s="9" t="s">
        <v>132</v>
      </c>
      <c r="J405" s="9" t="s">
        <v>244</v>
      </c>
      <c r="K405" s="9" t="s">
        <v>139</v>
      </c>
    </row>
    <row r="406" spans="1:11" x14ac:dyDescent="0.25">
      <c r="A406" s="9" t="s">
        <v>990</v>
      </c>
      <c r="B406" s="9" t="s">
        <v>334</v>
      </c>
      <c r="C406" s="9" t="s">
        <v>259</v>
      </c>
      <c r="D406" s="9" t="s">
        <v>334</v>
      </c>
      <c r="E406" s="9" t="s">
        <v>135</v>
      </c>
      <c r="F406" s="9" t="s">
        <v>132</v>
      </c>
      <c r="G406" s="9" t="s">
        <v>132</v>
      </c>
      <c r="H406" s="9" t="s">
        <v>132</v>
      </c>
      <c r="I406" s="9" t="s">
        <v>132</v>
      </c>
      <c r="J406" s="9" t="s">
        <v>147</v>
      </c>
      <c r="K406" s="9" t="s">
        <v>139</v>
      </c>
    </row>
    <row r="407" spans="1:11" x14ac:dyDescent="0.25">
      <c r="A407" s="9" t="s">
        <v>991</v>
      </c>
      <c r="B407" s="9" t="s">
        <v>992</v>
      </c>
      <c r="C407" s="9" t="s">
        <v>259</v>
      </c>
      <c r="D407" s="9" t="s">
        <v>334</v>
      </c>
      <c r="E407" s="9" t="s">
        <v>135</v>
      </c>
      <c r="F407" s="9" t="s">
        <v>132</v>
      </c>
      <c r="G407" s="9" t="s">
        <v>132</v>
      </c>
      <c r="H407" s="9" t="s">
        <v>132</v>
      </c>
      <c r="I407" s="9" t="s">
        <v>132</v>
      </c>
      <c r="J407" s="9" t="s">
        <v>147</v>
      </c>
      <c r="K407" s="9" t="s">
        <v>139</v>
      </c>
    </row>
    <row r="408" spans="1:11" x14ac:dyDescent="0.25">
      <c r="A408" s="9" t="s">
        <v>993</v>
      </c>
      <c r="B408" s="9" t="s">
        <v>994</v>
      </c>
      <c r="C408" s="9" t="s">
        <v>259</v>
      </c>
      <c r="D408" s="9" t="s">
        <v>334</v>
      </c>
      <c r="E408" s="9" t="s">
        <v>135</v>
      </c>
      <c r="F408" s="9" t="s">
        <v>132</v>
      </c>
      <c r="G408" s="9" t="s">
        <v>132</v>
      </c>
      <c r="H408" s="9" t="s">
        <v>132</v>
      </c>
      <c r="I408" s="9" t="s">
        <v>132</v>
      </c>
      <c r="J408" s="9" t="s">
        <v>147</v>
      </c>
      <c r="K408" s="9" t="s">
        <v>139</v>
      </c>
    </row>
    <row r="409" spans="1:11" x14ac:dyDescent="0.25">
      <c r="A409" s="9" t="s">
        <v>995</v>
      </c>
      <c r="B409" s="9" t="s">
        <v>996</v>
      </c>
      <c r="C409" s="9" t="s">
        <v>259</v>
      </c>
      <c r="D409" s="9" t="s">
        <v>334</v>
      </c>
      <c r="E409" s="9" t="s">
        <v>135</v>
      </c>
      <c r="F409" s="9" t="s">
        <v>132</v>
      </c>
      <c r="G409" s="9" t="s">
        <v>132</v>
      </c>
      <c r="H409" s="9" t="s">
        <v>132</v>
      </c>
      <c r="I409" s="9" t="s">
        <v>132</v>
      </c>
      <c r="J409" s="9" t="s">
        <v>997</v>
      </c>
      <c r="K409" s="9" t="s">
        <v>139</v>
      </c>
    </row>
    <row r="410" spans="1:11" x14ac:dyDescent="0.25">
      <c r="A410" s="9" t="s">
        <v>998</v>
      </c>
      <c r="B410" s="9" t="s">
        <v>996</v>
      </c>
      <c r="C410" s="9" t="s">
        <v>259</v>
      </c>
      <c r="D410" s="9" t="s">
        <v>334</v>
      </c>
      <c r="E410" s="9" t="s">
        <v>135</v>
      </c>
      <c r="F410" s="9" t="s">
        <v>132</v>
      </c>
      <c r="G410" s="9" t="s">
        <v>132</v>
      </c>
      <c r="H410" s="9" t="s">
        <v>132</v>
      </c>
      <c r="I410" s="9" t="s">
        <v>132</v>
      </c>
      <c r="J410" s="9" t="s">
        <v>144</v>
      </c>
      <c r="K410" s="9" t="s">
        <v>245</v>
      </c>
    </row>
    <row r="411" spans="1:11" x14ac:dyDescent="0.25">
      <c r="A411" s="9" t="s">
        <v>999</v>
      </c>
      <c r="B411" s="9" t="s">
        <v>1000</v>
      </c>
      <c r="C411" s="9" t="s">
        <v>259</v>
      </c>
      <c r="D411" s="9" t="s">
        <v>334</v>
      </c>
      <c r="E411" s="9" t="s">
        <v>135</v>
      </c>
      <c r="F411" s="9" t="s">
        <v>132</v>
      </c>
      <c r="G411" s="9" t="s">
        <v>132</v>
      </c>
      <c r="H411" s="9" t="s">
        <v>132</v>
      </c>
      <c r="I411" s="9" t="s">
        <v>132</v>
      </c>
      <c r="J411" s="9" t="s">
        <v>244</v>
      </c>
      <c r="K411" s="9" t="s">
        <v>139</v>
      </c>
    </row>
    <row r="412" spans="1:11" x14ac:dyDescent="0.25">
      <c r="A412" s="9" t="s">
        <v>1001</v>
      </c>
      <c r="B412" s="9" t="s">
        <v>1002</v>
      </c>
      <c r="C412" s="9" t="s">
        <v>259</v>
      </c>
      <c r="D412" s="9" t="s">
        <v>334</v>
      </c>
      <c r="E412" s="9" t="s">
        <v>135</v>
      </c>
      <c r="F412" s="9" t="s">
        <v>132</v>
      </c>
      <c r="G412" s="9" t="s">
        <v>132</v>
      </c>
      <c r="H412" s="9" t="s">
        <v>132</v>
      </c>
      <c r="I412" s="9" t="s">
        <v>132</v>
      </c>
      <c r="J412" s="9" t="s">
        <v>244</v>
      </c>
      <c r="K412" s="9" t="s">
        <v>139</v>
      </c>
    </row>
    <row r="413" spans="1:11" x14ac:dyDescent="0.25">
      <c r="A413" s="9" t="s">
        <v>1003</v>
      </c>
      <c r="B413" s="9" t="s">
        <v>1004</v>
      </c>
      <c r="C413" s="9" t="s">
        <v>259</v>
      </c>
      <c r="D413" s="9" t="s">
        <v>334</v>
      </c>
      <c r="E413" s="9" t="s">
        <v>135</v>
      </c>
      <c r="F413" s="9" t="s">
        <v>132</v>
      </c>
      <c r="G413" s="9" t="s">
        <v>132</v>
      </c>
      <c r="H413" s="9" t="s">
        <v>132</v>
      </c>
      <c r="I413" s="9" t="s">
        <v>132</v>
      </c>
      <c r="J413" s="9" t="s">
        <v>1005</v>
      </c>
      <c r="K413" s="9" t="s">
        <v>139</v>
      </c>
    </row>
    <row r="414" spans="1:11" x14ac:dyDescent="0.25">
      <c r="A414" s="9" t="s">
        <v>1006</v>
      </c>
      <c r="B414" s="9" t="s">
        <v>1007</v>
      </c>
      <c r="C414" s="9" t="s">
        <v>259</v>
      </c>
      <c r="D414" s="9" t="s">
        <v>334</v>
      </c>
      <c r="E414" s="9" t="s">
        <v>135</v>
      </c>
      <c r="F414" s="9" t="s">
        <v>132</v>
      </c>
      <c r="G414" s="9" t="s">
        <v>132</v>
      </c>
      <c r="H414" s="9" t="s">
        <v>132</v>
      </c>
      <c r="I414" s="9" t="s">
        <v>132</v>
      </c>
      <c r="J414" s="9" t="s">
        <v>147</v>
      </c>
      <c r="K414" s="9" t="s">
        <v>139</v>
      </c>
    </row>
    <row r="415" spans="1:11" x14ac:dyDescent="0.25">
      <c r="A415" s="9" t="s">
        <v>1008</v>
      </c>
      <c r="B415" s="9" t="s">
        <v>1009</v>
      </c>
      <c r="C415" s="9" t="s">
        <v>259</v>
      </c>
      <c r="D415" s="9" t="s">
        <v>334</v>
      </c>
      <c r="E415" s="9" t="s">
        <v>135</v>
      </c>
      <c r="F415" s="9" t="s">
        <v>132</v>
      </c>
      <c r="G415" s="9" t="s">
        <v>132</v>
      </c>
      <c r="H415" s="9" t="s">
        <v>132</v>
      </c>
      <c r="I415" s="9" t="s">
        <v>132</v>
      </c>
      <c r="J415" s="9" t="s">
        <v>144</v>
      </c>
      <c r="K415" s="9" t="s">
        <v>139</v>
      </c>
    </row>
    <row r="416" spans="1:11" x14ac:dyDescent="0.25">
      <c r="A416" s="9" t="s">
        <v>1010</v>
      </c>
      <c r="B416" s="9" t="s">
        <v>1011</v>
      </c>
      <c r="C416" s="9" t="s">
        <v>259</v>
      </c>
      <c r="D416" s="9" t="s">
        <v>334</v>
      </c>
      <c r="E416" s="9" t="s">
        <v>135</v>
      </c>
      <c r="F416" s="9" t="s">
        <v>132</v>
      </c>
      <c r="G416" s="9" t="s">
        <v>132</v>
      </c>
      <c r="H416" s="9" t="s">
        <v>132</v>
      </c>
      <c r="I416" s="9" t="s">
        <v>132</v>
      </c>
      <c r="J416" s="9" t="s">
        <v>144</v>
      </c>
      <c r="K416" s="9" t="s">
        <v>139</v>
      </c>
    </row>
    <row r="417" spans="1:11" x14ac:dyDescent="0.25">
      <c r="A417" s="9" t="s">
        <v>1012</v>
      </c>
      <c r="B417" s="9" t="s">
        <v>1013</v>
      </c>
      <c r="C417" s="9" t="s">
        <v>259</v>
      </c>
      <c r="D417" s="9" t="s">
        <v>334</v>
      </c>
      <c r="E417" s="9" t="s">
        <v>135</v>
      </c>
      <c r="F417" s="9" t="s">
        <v>132</v>
      </c>
      <c r="G417" s="9" t="s">
        <v>132</v>
      </c>
      <c r="H417" s="9" t="s">
        <v>132</v>
      </c>
      <c r="I417" s="9" t="s">
        <v>132</v>
      </c>
      <c r="J417" s="9" t="s">
        <v>144</v>
      </c>
      <c r="K417" s="9" t="s">
        <v>139</v>
      </c>
    </row>
    <row r="418" spans="1:11" x14ac:dyDescent="0.25">
      <c r="A418" s="9" t="s">
        <v>1014</v>
      </c>
      <c r="B418" s="9" t="s">
        <v>1015</v>
      </c>
      <c r="C418" s="9" t="s">
        <v>259</v>
      </c>
      <c r="D418" s="9" t="s">
        <v>334</v>
      </c>
      <c r="E418" s="9" t="s">
        <v>135</v>
      </c>
      <c r="F418" s="9" t="s">
        <v>132</v>
      </c>
      <c r="G418" s="9" t="s">
        <v>132</v>
      </c>
      <c r="H418" s="9" t="s">
        <v>132</v>
      </c>
      <c r="I418" s="9" t="s">
        <v>132</v>
      </c>
      <c r="J418" s="9" t="s">
        <v>144</v>
      </c>
      <c r="K418" s="9" t="s">
        <v>139</v>
      </c>
    </row>
    <row r="419" spans="1:11" x14ac:dyDescent="0.25">
      <c r="A419" s="9" t="s">
        <v>1016</v>
      </c>
      <c r="B419" s="9" t="s">
        <v>1017</v>
      </c>
      <c r="C419" s="9" t="s">
        <v>259</v>
      </c>
      <c r="D419" s="9" t="s">
        <v>334</v>
      </c>
      <c r="E419" s="9" t="s">
        <v>135</v>
      </c>
      <c r="F419" s="9" t="s">
        <v>132</v>
      </c>
      <c r="G419" s="9" t="s">
        <v>132</v>
      </c>
      <c r="H419" s="9" t="s">
        <v>132</v>
      </c>
      <c r="I419" s="9" t="s">
        <v>132</v>
      </c>
      <c r="J419" s="9" t="s">
        <v>144</v>
      </c>
      <c r="K419" s="9" t="s">
        <v>245</v>
      </c>
    </row>
    <row r="420" spans="1:11" x14ac:dyDescent="0.25">
      <c r="A420" s="9" t="s">
        <v>1018</v>
      </c>
      <c r="B420" s="9" t="s">
        <v>1019</v>
      </c>
      <c r="C420" s="9" t="s">
        <v>259</v>
      </c>
      <c r="D420" s="9" t="s">
        <v>334</v>
      </c>
      <c r="E420" s="9" t="s">
        <v>135</v>
      </c>
      <c r="F420" s="9" t="s">
        <v>132</v>
      </c>
      <c r="G420" s="9" t="s">
        <v>132</v>
      </c>
      <c r="H420" s="9" t="s">
        <v>132</v>
      </c>
      <c r="I420" s="9" t="s">
        <v>132</v>
      </c>
      <c r="J420" s="9" t="s">
        <v>144</v>
      </c>
      <c r="K420" s="9" t="s">
        <v>245</v>
      </c>
    </row>
    <row r="421" spans="1:11" x14ac:dyDescent="0.25">
      <c r="A421" s="9" t="s">
        <v>1020</v>
      </c>
      <c r="B421" s="9" t="s">
        <v>1021</v>
      </c>
      <c r="C421" s="9" t="s">
        <v>259</v>
      </c>
      <c r="D421" s="9" t="s">
        <v>334</v>
      </c>
      <c r="E421" s="9" t="s">
        <v>135</v>
      </c>
      <c r="F421" s="9" t="s">
        <v>132</v>
      </c>
      <c r="G421" s="9" t="s">
        <v>132</v>
      </c>
      <c r="H421" s="9" t="s">
        <v>132</v>
      </c>
      <c r="I421" s="9" t="s">
        <v>132</v>
      </c>
      <c r="J421" s="9" t="s">
        <v>144</v>
      </c>
      <c r="K421" s="9" t="s">
        <v>139</v>
      </c>
    </row>
    <row r="422" spans="1:11" x14ac:dyDescent="0.25">
      <c r="A422" s="9" t="s">
        <v>1022</v>
      </c>
      <c r="B422" s="9" t="s">
        <v>1023</v>
      </c>
      <c r="C422" s="9" t="s">
        <v>259</v>
      </c>
      <c r="D422" s="9" t="s">
        <v>334</v>
      </c>
      <c r="E422" s="9" t="s">
        <v>135</v>
      </c>
      <c r="F422" s="9" t="s">
        <v>132</v>
      </c>
      <c r="G422" s="9" t="s">
        <v>132</v>
      </c>
      <c r="H422" s="9" t="s">
        <v>132</v>
      </c>
      <c r="I422" s="9" t="s">
        <v>132</v>
      </c>
      <c r="J422" s="9" t="s">
        <v>1024</v>
      </c>
      <c r="K422" s="9" t="s">
        <v>139</v>
      </c>
    </row>
    <row r="423" spans="1:11" x14ac:dyDescent="0.25">
      <c r="A423" s="9" t="s">
        <v>1025</v>
      </c>
      <c r="B423" s="9" t="s">
        <v>1026</v>
      </c>
      <c r="C423" s="9" t="s">
        <v>259</v>
      </c>
      <c r="D423" s="9" t="s">
        <v>334</v>
      </c>
      <c r="E423" s="9" t="s">
        <v>135</v>
      </c>
      <c r="F423" s="9" t="s">
        <v>132</v>
      </c>
      <c r="G423" s="9" t="s">
        <v>132</v>
      </c>
      <c r="H423" s="9" t="s">
        <v>132</v>
      </c>
      <c r="I423" s="9" t="s">
        <v>132</v>
      </c>
      <c r="J423" s="9" t="s">
        <v>244</v>
      </c>
      <c r="K423" s="9" t="s">
        <v>139</v>
      </c>
    </row>
    <row r="424" spans="1:11" x14ac:dyDescent="0.25">
      <c r="A424" s="9" t="s">
        <v>1027</v>
      </c>
      <c r="B424" s="9" t="s">
        <v>1028</v>
      </c>
      <c r="C424" s="9" t="s">
        <v>259</v>
      </c>
      <c r="D424" s="9" t="s">
        <v>334</v>
      </c>
      <c r="E424" s="9" t="s">
        <v>135</v>
      </c>
      <c r="F424" s="9" t="s">
        <v>132</v>
      </c>
      <c r="G424" s="9" t="s">
        <v>132</v>
      </c>
      <c r="H424" s="9" t="s">
        <v>132</v>
      </c>
      <c r="I424" s="9" t="s">
        <v>132</v>
      </c>
      <c r="J424" s="9" t="s">
        <v>144</v>
      </c>
      <c r="K424" s="9" t="s">
        <v>245</v>
      </c>
    </row>
    <row r="425" spans="1:11" x14ac:dyDescent="0.25">
      <c r="A425" s="9" t="s">
        <v>1029</v>
      </c>
      <c r="B425" s="9" t="s">
        <v>1030</v>
      </c>
      <c r="C425" s="9" t="s">
        <v>259</v>
      </c>
      <c r="D425" s="9" t="s">
        <v>334</v>
      </c>
      <c r="E425" s="9" t="s">
        <v>135</v>
      </c>
      <c r="F425" s="9" t="s">
        <v>132</v>
      </c>
      <c r="G425" s="9" t="s">
        <v>132</v>
      </c>
      <c r="H425" s="9" t="s">
        <v>132</v>
      </c>
      <c r="I425" s="9" t="s">
        <v>132</v>
      </c>
      <c r="J425" s="9" t="s">
        <v>144</v>
      </c>
      <c r="K425" s="9" t="s">
        <v>139</v>
      </c>
    </row>
    <row r="426" spans="1:11" x14ac:dyDescent="0.25">
      <c r="A426" s="9" t="s">
        <v>1031</v>
      </c>
      <c r="B426" s="9" t="s">
        <v>1032</v>
      </c>
      <c r="C426" s="9" t="s">
        <v>259</v>
      </c>
      <c r="D426" s="9" t="s">
        <v>334</v>
      </c>
      <c r="E426" s="9" t="s">
        <v>135</v>
      </c>
      <c r="F426" s="9" t="s">
        <v>132</v>
      </c>
      <c r="G426" s="9" t="s">
        <v>132</v>
      </c>
      <c r="H426" s="9" t="s">
        <v>132</v>
      </c>
      <c r="I426" s="9" t="s">
        <v>132</v>
      </c>
      <c r="J426" s="9" t="s">
        <v>138</v>
      </c>
      <c r="K426" s="9" t="s">
        <v>139</v>
      </c>
    </row>
    <row r="427" spans="1:11" x14ac:dyDescent="0.25">
      <c r="A427" s="9" t="s">
        <v>1033</v>
      </c>
      <c r="B427" s="9" t="s">
        <v>1034</v>
      </c>
      <c r="C427" s="9" t="s">
        <v>259</v>
      </c>
      <c r="D427" s="9" t="s">
        <v>334</v>
      </c>
      <c r="E427" s="9" t="s">
        <v>135</v>
      </c>
      <c r="F427" s="9" t="s">
        <v>132</v>
      </c>
      <c r="G427" s="9" t="s">
        <v>132</v>
      </c>
      <c r="H427" s="9" t="s">
        <v>132</v>
      </c>
      <c r="I427" s="9" t="s">
        <v>132</v>
      </c>
      <c r="J427" s="9" t="s">
        <v>144</v>
      </c>
      <c r="K427" s="9" t="s">
        <v>245</v>
      </c>
    </row>
    <row r="428" spans="1:11" x14ac:dyDescent="0.25">
      <c r="A428" s="9" t="s">
        <v>1035</v>
      </c>
      <c r="B428" s="9" t="s">
        <v>1036</v>
      </c>
      <c r="C428" s="9" t="s">
        <v>259</v>
      </c>
      <c r="D428" s="9" t="s">
        <v>334</v>
      </c>
      <c r="E428" s="9" t="s">
        <v>135</v>
      </c>
      <c r="F428" s="9" t="s">
        <v>132</v>
      </c>
      <c r="G428" s="9" t="s">
        <v>132</v>
      </c>
      <c r="H428" s="9" t="s">
        <v>132</v>
      </c>
      <c r="I428" s="9" t="s">
        <v>132</v>
      </c>
      <c r="J428" s="9" t="s">
        <v>144</v>
      </c>
      <c r="K428" s="9" t="s">
        <v>139</v>
      </c>
    </row>
    <row r="429" spans="1:11" x14ac:dyDescent="0.25">
      <c r="A429" s="9" t="s">
        <v>1037</v>
      </c>
      <c r="B429" s="9" t="s">
        <v>1038</v>
      </c>
      <c r="C429" s="9" t="s">
        <v>259</v>
      </c>
      <c r="D429" s="9" t="s">
        <v>334</v>
      </c>
      <c r="E429" s="9" t="s">
        <v>135</v>
      </c>
      <c r="F429" s="9" t="s">
        <v>132</v>
      </c>
      <c r="G429" s="9" t="s">
        <v>132</v>
      </c>
      <c r="H429" s="9" t="s">
        <v>132</v>
      </c>
      <c r="I429" s="9" t="s">
        <v>132</v>
      </c>
      <c r="J429" s="9" t="s">
        <v>144</v>
      </c>
      <c r="K429" s="9" t="s">
        <v>139</v>
      </c>
    </row>
    <row r="430" spans="1:11" x14ac:dyDescent="0.25">
      <c r="A430" s="9" t="s">
        <v>1039</v>
      </c>
      <c r="B430" s="9" t="s">
        <v>1040</v>
      </c>
      <c r="C430" s="9" t="s">
        <v>259</v>
      </c>
      <c r="D430" s="9" t="s">
        <v>334</v>
      </c>
      <c r="E430" s="9" t="s">
        <v>135</v>
      </c>
      <c r="F430" s="9" t="s">
        <v>132</v>
      </c>
      <c r="G430" s="9" t="s">
        <v>132</v>
      </c>
      <c r="H430" s="9" t="s">
        <v>132</v>
      </c>
      <c r="I430" s="9" t="s">
        <v>132</v>
      </c>
      <c r="J430" s="9" t="s">
        <v>144</v>
      </c>
      <c r="K430" s="9" t="s">
        <v>139</v>
      </c>
    </row>
    <row r="431" spans="1:11" x14ac:dyDescent="0.25">
      <c r="A431" s="9" t="s">
        <v>1041</v>
      </c>
      <c r="B431" s="9" t="s">
        <v>1042</v>
      </c>
      <c r="C431" s="9" t="s">
        <v>259</v>
      </c>
      <c r="D431" s="9" t="s">
        <v>334</v>
      </c>
      <c r="E431" s="9" t="s">
        <v>135</v>
      </c>
      <c r="F431" s="9" t="s">
        <v>132</v>
      </c>
      <c r="G431" s="9" t="s">
        <v>132</v>
      </c>
      <c r="H431" s="9" t="s">
        <v>132</v>
      </c>
      <c r="I431" s="9" t="s">
        <v>132</v>
      </c>
      <c r="J431" s="9" t="s">
        <v>138</v>
      </c>
      <c r="K431" s="9" t="s">
        <v>139</v>
      </c>
    </row>
    <row r="432" spans="1:11" x14ac:dyDescent="0.25">
      <c r="A432" s="9" t="s">
        <v>1043</v>
      </c>
      <c r="B432" s="9" t="s">
        <v>1044</v>
      </c>
      <c r="C432" s="9" t="s">
        <v>259</v>
      </c>
      <c r="D432" s="9" t="s">
        <v>334</v>
      </c>
      <c r="E432" s="9" t="s">
        <v>135</v>
      </c>
      <c r="F432" s="9" t="s">
        <v>132</v>
      </c>
      <c r="G432" s="9" t="s">
        <v>132</v>
      </c>
      <c r="H432" s="9" t="s">
        <v>132</v>
      </c>
      <c r="I432" s="9" t="s">
        <v>132</v>
      </c>
      <c r="J432" s="9" t="s">
        <v>1045</v>
      </c>
      <c r="K432" s="9" t="s">
        <v>139</v>
      </c>
    </row>
    <row r="433" spans="1:11" x14ac:dyDescent="0.25">
      <c r="A433" s="9" t="s">
        <v>1046</v>
      </c>
      <c r="B433" s="9" t="s">
        <v>1047</v>
      </c>
      <c r="C433" s="9" t="s">
        <v>259</v>
      </c>
      <c r="D433" s="9" t="s">
        <v>334</v>
      </c>
      <c r="E433" s="9" t="s">
        <v>135</v>
      </c>
      <c r="F433" s="9" t="s">
        <v>132</v>
      </c>
      <c r="G433" s="9" t="s">
        <v>132</v>
      </c>
      <c r="H433" s="9" t="s">
        <v>132</v>
      </c>
      <c r="I433" s="9" t="s">
        <v>132</v>
      </c>
      <c r="J433" s="9" t="s">
        <v>154</v>
      </c>
      <c r="K433" s="9" t="s">
        <v>139</v>
      </c>
    </row>
    <row r="434" spans="1:11" x14ac:dyDescent="0.25">
      <c r="A434" s="9" t="s">
        <v>1048</v>
      </c>
      <c r="B434" s="9" t="s">
        <v>1049</v>
      </c>
      <c r="C434" s="9" t="s">
        <v>259</v>
      </c>
      <c r="D434" s="9" t="s">
        <v>334</v>
      </c>
      <c r="E434" s="9" t="s">
        <v>135</v>
      </c>
      <c r="F434" s="9" t="s">
        <v>132</v>
      </c>
      <c r="G434" s="9" t="s">
        <v>132</v>
      </c>
      <c r="H434" s="9" t="s">
        <v>132</v>
      </c>
      <c r="I434" s="9" t="s">
        <v>132</v>
      </c>
      <c r="J434" s="9" t="s">
        <v>144</v>
      </c>
      <c r="K434" s="9" t="s">
        <v>139</v>
      </c>
    </row>
    <row r="435" spans="1:11" x14ac:dyDescent="0.25">
      <c r="A435" s="9" t="s">
        <v>1050</v>
      </c>
      <c r="B435" s="9" t="s">
        <v>1051</v>
      </c>
      <c r="C435" s="9" t="s">
        <v>259</v>
      </c>
      <c r="D435" s="9" t="s">
        <v>334</v>
      </c>
      <c r="E435" s="9" t="s">
        <v>135</v>
      </c>
      <c r="F435" s="9" t="s">
        <v>132</v>
      </c>
      <c r="G435" s="9" t="s">
        <v>132</v>
      </c>
      <c r="H435" s="9" t="s">
        <v>132</v>
      </c>
      <c r="I435" s="9" t="s">
        <v>132</v>
      </c>
      <c r="J435" s="9" t="s">
        <v>244</v>
      </c>
      <c r="K435" s="9" t="s">
        <v>139</v>
      </c>
    </row>
    <row r="436" spans="1:11" x14ac:dyDescent="0.25">
      <c r="A436" s="9" t="s">
        <v>1052</v>
      </c>
      <c r="B436" s="9" t="s">
        <v>1053</v>
      </c>
      <c r="C436" s="9" t="s">
        <v>259</v>
      </c>
      <c r="D436" s="9" t="s">
        <v>334</v>
      </c>
      <c r="E436" s="9" t="s">
        <v>135</v>
      </c>
      <c r="F436" s="9" t="s">
        <v>132</v>
      </c>
      <c r="G436" s="9" t="s">
        <v>132</v>
      </c>
      <c r="H436" s="9" t="s">
        <v>132</v>
      </c>
      <c r="I436" s="9" t="s">
        <v>132</v>
      </c>
      <c r="J436" s="9" t="s">
        <v>244</v>
      </c>
      <c r="K436" s="9" t="s">
        <v>139</v>
      </c>
    </row>
    <row r="437" spans="1:11" x14ac:dyDescent="0.25">
      <c r="A437" s="9" t="s">
        <v>1054</v>
      </c>
      <c r="B437" s="9" t="s">
        <v>1055</v>
      </c>
      <c r="C437" s="9" t="s">
        <v>259</v>
      </c>
      <c r="D437" s="9" t="s">
        <v>334</v>
      </c>
      <c r="E437" s="9" t="s">
        <v>135</v>
      </c>
      <c r="F437" s="9" t="s">
        <v>132</v>
      </c>
      <c r="G437" s="9" t="s">
        <v>132</v>
      </c>
      <c r="H437" s="9" t="s">
        <v>132</v>
      </c>
      <c r="I437" s="9" t="s">
        <v>132</v>
      </c>
      <c r="J437" s="9" t="s">
        <v>244</v>
      </c>
      <c r="K437" s="9" t="s">
        <v>139</v>
      </c>
    </row>
    <row r="438" spans="1:11" x14ac:dyDescent="0.25">
      <c r="A438" s="9" t="s">
        <v>1056</v>
      </c>
      <c r="B438" s="9" t="s">
        <v>1057</v>
      </c>
      <c r="C438" s="9" t="s">
        <v>259</v>
      </c>
      <c r="D438" s="9" t="s">
        <v>334</v>
      </c>
      <c r="E438" s="9" t="s">
        <v>135</v>
      </c>
      <c r="F438" s="9" t="s">
        <v>132</v>
      </c>
      <c r="G438" s="9" t="s">
        <v>132</v>
      </c>
      <c r="H438" s="9" t="s">
        <v>132</v>
      </c>
      <c r="I438" s="9" t="s">
        <v>132</v>
      </c>
      <c r="J438" s="9" t="s">
        <v>221</v>
      </c>
      <c r="K438" s="9" t="s">
        <v>139</v>
      </c>
    </row>
    <row r="439" spans="1:11" x14ac:dyDescent="0.25">
      <c r="A439" s="9" t="s">
        <v>1058</v>
      </c>
      <c r="B439" s="9" t="s">
        <v>1059</v>
      </c>
      <c r="C439" s="9" t="s">
        <v>259</v>
      </c>
      <c r="D439" s="9" t="s">
        <v>334</v>
      </c>
      <c r="E439" s="9" t="s">
        <v>135</v>
      </c>
      <c r="F439" s="9" t="s">
        <v>132</v>
      </c>
      <c r="G439" s="9" t="s">
        <v>132</v>
      </c>
      <c r="H439" s="9" t="s">
        <v>132</v>
      </c>
      <c r="I439" s="9" t="s">
        <v>132</v>
      </c>
      <c r="J439" s="9" t="s">
        <v>144</v>
      </c>
      <c r="K439" s="9" t="s">
        <v>139</v>
      </c>
    </row>
    <row r="440" spans="1:11" x14ac:dyDescent="0.25">
      <c r="A440" s="9" t="s">
        <v>1060</v>
      </c>
      <c r="B440" s="9" t="s">
        <v>1061</v>
      </c>
      <c r="C440" s="9" t="s">
        <v>259</v>
      </c>
      <c r="D440" s="9" t="s">
        <v>334</v>
      </c>
      <c r="E440" s="9" t="s">
        <v>135</v>
      </c>
      <c r="F440" s="9" t="s">
        <v>132</v>
      </c>
      <c r="G440" s="9" t="s">
        <v>132</v>
      </c>
      <c r="H440" s="9" t="s">
        <v>132</v>
      </c>
      <c r="I440" s="9" t="s">
        <v>132</v>
      </c>
      <c r="J440" s="9" t="s">
        <v>144</v>
      </c>
      <c r="K440" s="9" t="s">
        <v>139</v>
      </c>
    </row>
    <row r="441" spans="1:11" x14ac:dyDescent="0.25">
      <c r="A441" s="9" t="s">
        <v>1062</v>
      </c>
      <c r="B441" s="9" t="s">
        <v>1063</v>
      </c>
      <c r="C441" s="9" t="s">
        <v>259</v>
      </c>
      <c r="D441" s="9" t="s">
        <v>334</v>
      </c>
      <c r="E441" s="9" t="s">
        <v>135</v>
      </c>
      <c r="F441" s="9" t="s">
        <v>132</v>
      </c>
      <c r="G441" s="9" t="s">
        <v>132</v>
      </c>
      <c r="H441" s="9" t="s">
        <v>132</v>
      </c>
      <c r="I441" s="9" t="s">
        <v>132</v>
      </c>
      <c r="J441" s="9" t="s">
        <v>144</v>
      </c>
      <c r="K441" s="9" t="s">
        <v>139</v>
      </c>
    </row>
    <row r="442" spans="1:11" x14ac:dyDescent="0.25">
      <c r="A442" s="9" t="s">
        <v>1064</v>
      </c>
      <c r="B442" s="9" t="s">
        <v>1065</v>
      </c>
      <c r="C442" s="9" t="s">
        <v>259</v>
      </c>
      <c r="D442" s="9" t="s">
        <v>334</v>
      </c>
      <c r="E442" s="9" t="s">
        <v>135</v>
      </c>
      <c r="F442" s="9" t="s">
        <v>132</v>
      </c>
      <c r="G442" s="9" t="s">
        <v>132</v>
      </c>
      <c r="H442" s="9" t="s">
        <v>132</v>
      </c>
      <c r="I442" s="9" t="s">
        <v>132</v>
      </c>
      <c r="J442" s="9" t="s">
        <v>144</v>
      </c>
      <c r="K442" s="9" t="s">
        <v>139</v>
      </c>
    </row>
    <row r="443" spans="1:11" x14ac:dyDescent="0.25">
      <c r="A443" s="9" t="s">
        <v>1066</v>
      </c>
      <c r="B443" s="9" t="s">
        <v>1067</v>
      </c>
      <c r="C443" s="9" t="s">
        <v>259</v>
      </c>
      <c r="D443" s="9" t="s">
        <v>334</v>
      </c>
      <c r="E443" s="9" t="s">
        <v>135</v>
      </c>
      <c r="F443" s="9" t="s">
        <v>132</v>
      </c>
      <c r="G443" s="9" t="s">
        <v>132</v>
      </c>
      <c r="H443" s="9" t="s">
        <v>132</v>
      </c>
      <c r="I443" s="9" t="s">
        <v>132</v>
      </c>
      <c r="J443" s="9" t="s">
        <v>144</v>
      </c>
      <c r="K443" s="9" t="s">
        <v>139</v>
      </c>
    </row>
    <row r="444" spans="1:11" x14ac:dyDescent="0.25">
      <c r="A444" s="9" t="s">
        <v>1068</v>
      </c>
      <c r="B444" s="9" t="s">
        <v>1069</v>
      </c>
      <c r="C444" s="9" t="s">
        <v>259</v>
      </c>
      <c r="D444" s="9" t="s">
        <v>334</v>
      </c>
      <c r="E444" s="9" t="s">
        <v>135</v>
      </c>
      <c r="F444" s="9" t="s">
        <v>132</v>
      </c>
      <c r="G444" s="9" t="s">
        <v>132</v>
      </c>
      <c r="H444" s="9" t="s">
        <v>132</v>
      </c>
      <c r="I444" s="9" t="s">
        <v>132</v>
      </c>
      <c r="J444" s="9" t="s">
        <v>144</v>
      </c>
      <c r="K444" s="9" t="s">
        <v>139</v>
      </c>
    </row>
    <row r="445" spans="1:11" x14ac:dyDescent="0.25">
      <c r="A445" s="9" t="s">
        <v>1070</v>
      </c>
      <c r="B445" s="9" t="s">
        <v>1071</v>
      </c>
      <c r="C445" s="9" t="s">
        <v>259</v>
      </c>
      <c r="D445" s="9" t="s">
        <v>334</v>
      </c>
      <c r="E445" s="9" t="s">
        <v>135</v>
      </c>
      <c r="F445" s="9" t="s">
        <v>132</v>
      </c>
      <c r="G445" s="9" t="s">
        <v>132</v>
      </c>
      <c r="H445" s="9" t="s">
        <v>132</v>
      </c>
      <c r="I445" s="9" t="s">
        <v>132</v>
      </c>
      <c r="J445" s="9" t="s">
        <v>144</v>
      </c>
      <c r="K445" s="9" t="s">
        <v>139</v>
      </c>
    </row>
    <row r="446" spans="1:11" x14ac:dyDescent="0.25">
      <c r="A446" s="9" t="s">
        <v>1072</v>
      </c>
      <c r="B446" s="9" t="s">
        <v>1073</v>
      </c>
      <c r="C446" s="9" t="s">
        <v>259</v>
      </c>
      <c r="D446" s="9" t="s">
        <v>334</v>
      </c>
      <c r="E446" s="9" t="s">
        <v>135</v>
      </c>
      <c r="F446" s="9" t="s">
        <v>132</v>
      </c>
      <c r="G446" s="9" t="s">
        <v>132</v>
      </c>
      <c r="H446" s="9" t="s">
        <v>132</v>
      </c>
      <c r="I446" s="9" t="s">
        <v>132</v>
      </c>
      <c r="J446" s="9" t="s">
        <v>244</v>
      </c>
      <c r="K446" s="9" t="s">
        <v>139</v>
      </c>
    </row>
    <row r="447" spans="1:11" x14ac:dyDescent="0.25">
      <c r="A447" s="9" t="s">
        <v>1074</v>
      </c>
      <c r="B447" s="9" t="s">
        <v>1075</v>
      </c>
      <c r="C447" s="9" t="s">
        <v>259</v>
      </c>
      <c r="D447" s="9" t="s">
        <v>334</v>
      </c>
      <c r="E447" s="9" t="s">
        <v>135</v>
      </c>
      <c r="F447" s="9" t="s">
        <v>132</v>
      </c>
      <c r="G447" s="9" t="s">
        <v>132</v>
      </c>
      <c r="H447" s="9" t="s">
        <v>132</v>
      </c>
      <c r="I447" s="9" t="s">
        <v>132</v>
      </c>
      <c r="J447" s="9" t="s">
        <v>154</v>
      </c>
      <c r="K447" s="9" t="s">
        <v>139</v>
      </c>
    </row>
    <row r="448" spans="1:11" x14ac:dyDescent="0.25">
      <c r="A448" s="9" t="s">
        <v>1076</v>
      </c>
      <c r="B448" s="9" t="s">
        <v>1077</v>
      </c>
      <c r="C448" s="9" t="s">
        <v>259</v>
      </c>
      <c r="D448" s="9" t="s">
        <v>334</v>
      </c>
      <c r="E448" s="9" t="s">
        <v>135</v>
      </c>
      <c r="F448" s="9" t="s">
        <v>132</v>
      </c>
      <c r="G448" s="9" t="s">
        <v>132</v>
      </c>
      <c r="H448" s="9" t="s">
        <v>132</v>
      </c>
      <c r="I448" s="9" t="s">
        <v>132</v>
      </c>
      <c r="J448" s="9" t="s">
        <v>144</v>
      </c>
      <c r="K448" s="9" t="s">
        <v>139</v>
      </c>
    </row>
    <row r="449" spans="1:11" x14ac:dyDescent="0.25">
      <c r="A449" s="9" t="s">
        <v>1078</v>
      </c>
      <c r="B449" s="9" t="s">
        <v>1079</v>
      </c>
      <c r="C449" s="9" t="s">
        <v>259</v>
      </c>
      <c r="D449" s="9" t="s">
        <v>334</v>
      </c>
      <c r="E449" s="9" t="s">
        <v>135</v>
      </c>
      <c r="F449" s="9" t="s">
        <v>132</v>
      </c>
      <c r="G449" s="9" t="s">
        <v>132</v>
      </c>
      <c r="H449" s="9" t="s">
        <v>132</v>
      </c>
      <c r="I449" s="9" t="s">
        <v>132</v>
      </c>
      <c r="J449" s="9" t="s">
        <v>144</v>
      </c>
      <c r="K449" s="9" t="s">
        <v>139</v>
      </c>
    </row>
    <row r="450" spans="1:11" x14ac:dyDescent="0.25">
      <c r="A450" s="9" t="s">
        <v>1080</v>
      </c>
      <c r="B450" s="9" t="s">
        <v>1081</v>
      </c>
      <c r="C450" s="9" t="s">
        <v>259</v>
      </c>
      <c r="D450" s="9" t="s">
        <v>334</v>
      </c>
      <c r="E450" s="9" t="s">
        <v>135</v>
      </c>
      <c r="F450" s="9" t="s">
        <v>132</v>
      </c>
      <c r="G450" s="9" t="s">
        <v>132</v>
      </c>
      <c r="H450" s="9" t="s">
        <v>132</v>
      </c>
      <c r="I450" s="9" t="s">
        <v>132</v>
      </c>
      <c r="J450" s="9" t="s">
        <v>144</v>
      </c>
      <c r="K450" s="9" t="s">
        <v>139</v>
      </c>
    </row>
    <row r="451" spans="1:11" x14ac:dyDescent="0.25">
      <c r="A451" s="9" t="s">
        <v>1082</v>
      </c>
      <c r="B451" s="9" t="s">
        <v>1083</v>
      </c>
      <c r="C451" s="9" t="s">
        <v>259</v>
      </c>
      <c r="D451" s="9" t="s">
        <v>334</v>
      </c>
      <c r="E451" s="9" t="s">
        <v>135</v>
      </c>
      <c r="F451" s="9" t="s">
        <v>132</v>
      </c>
      <c r="G451" s="9" t="s">
        <v>132</v>
      </c>
      <c r="H451" s="9" t="s">
        <v>132</v>
      </c>
      <c r="I451" s="9" t="s">
        <v>132</v>
      </c>
      <c r="J451" s="9" t="s">
        <v>144</v>
      </c>
      <c r="K451" s="9" t="s">
        <v>139</v>
      </c>
    </row>
    <row r="452" spans="1:11" x14ac:dyDescent="0.25">
      <c r="A452" s="9" t="s">
        <v>1084</v>
      </c>
      <c r="B452" s="9" t="s">
        <v>1085</v>
      </c>
      <c r="C452" s="9" t="s">
        <v>259</v>
      </c>
      <c r="D452" s="9" t="s">
        <v>334</v>
      </c>
      <c r="E452" s="9" t="s">
        <v>135</v>
      </c>
      <c r="F452" s="9" t="s">
        <v>132</v>
      </c>
      <c r="G452" s="9" t="s">
        <v>132</v>
      </c>
      <c r="H452" s="9" t="s">
        <v>132</v>
      </c>
      <c r="I452" s="9" t="s">
        <v>132</v>
      </c>
      <c r="J452" s="9" t="s">
        <v>144</v>
      </c>
      <c r="K452" s="9" t="s">
        <v>139</v>
      </c>
    </row>
    <row r="453" spans="1:11" x14ac:dyDescent="0.25">
      <c r="A453" s="9" t="s">
        <v>1086</v>
      </c>
      <c r="B453" s="9" t="s">
        <v>1087</v>
      </c>
      <c r="C453" s="9" t="s">
        <v>259</v>
      </c>
      <c r="D453" s="9" t="s">
        <v>334</v>
      </c>
      <c r="E453" s="9" t="s">
        <v>135</v>
      </c>
      <c r="F453" s="9" t="s">
        <v>132</v>
      </c>
      <c r="G453" s="9" t="s">
        <v>132</v>
      </c>
      <c r="H453" s="9" t="s">
        <v>132</v>
      </c>
      <c r="I453" s="9" t="s">
        <v>132</v>
      </c>
      <c r="J453" s="9" t="s">
        <v>144</v>
      </c>
      <c r="K453" s="9" t="s">
        <v>139</v>
      </c>
    </row>
    <row r="454" spans="1:11" x14ac:dyDescent="0.25">
      <c r="A454" s="9" t="s">
        <v>1088</v>
      </c>
      <c r="B454" s="9" t="s">
        <v>1089</v>
      </c>
      <c r="C454" s="9" t="s">
        <v>259</v>
      </c>
      <c r="D454" s="9" t="s">
        <v>334</v>
      </c>
      <c r="E454" s="9" t="s">
        <v>135</v>
      </c>
      <c r="F454" s="9" t="s">
        <v>132</v>
      </c>
      <c r="G454" s="9" t="s">
        <v>132</v>
      </c>
      <c r="H454" s="9" t="s">
        <v>132</v>
      </c>
      <c r="I454" s="9" t="s">
        <v>132</v>
      </c>
      <c r="J454" s="9" t="s">
        <v>144</v>
      </c>
      <c r="K454" s="9" t="s">
        <v>139</v>
      </c>
    </row>
    <row r="455" spans="1:11" x14ac:dyDescent="0.25">
      <c r="A455" s="9" t="s">
        <v>1090</v>
      </c>
      <c r="B455" s="9" t="s">
        <v>1091</v>
      </c>
      <c r="C455" s="9" t="s">
        <v>259</v>
      </c>
      <c r="D455" s="9" t="s">
        <v>334</v>
      </c>
      <c r="E455" s="9" t="s">
        <v>135</v>
      </c>
      <c r="F455" s="9" t="s">
        <v>132</v>
      </c>
      <c r="G455" s="9" t="s">
        <v>132</v>
      </c>
      <c r="H455" s="9" t="s">
        <v>132</v>
      </c>
      <c r="I455" s="9" t="s">
        <v>132</v>
      </c>
      <c r="J455" s="9" t="s">
        <v>154</v>
      </c>
      <c r="K455" s="9" t="s">
        <v>139</v>
      </c>
    </row>
    <row r="456" spans="1:11" x14ac:dyDescent="0.25">
      <c r="A456" s="9" t="s">
        <v>1092</v>
      </c>
      <c r="B456" s="9" t="s">
        <v>1093</v>
      </c>
      <c r="C456" s="9" t="s">
        <v>259</v>
      </c>
      <c r="D456" s="9" t="s">
        <v>334</v>
      </c>
      <c r="E456" s="9" t="s">
        <v>135</v>
      </c>
      <c r="F456" s="9" t="s">
        <v>132</v>
      </c>
      <c r="G456" s="9" t="s">
        <v>132</v>
      </c>
      <c r="H456" s="9" t="s">
        <v>132</v>
      </c>
      <c r="I456" s="9" t="s">
        <v>132</v>
      </c>
      <c r="J456" s="9" t="s">
        <v>154</v>
      </c>
      <c r="K456" s="9" t="s">
        <v>139</v>
      </c>
    </row>
    <row r="457" spans="1:11" x14ac:dyDescent="0.25">
      <c r="A457" s="9" t="s">
        <v>1094</v>
      </c>
      <c r="B457" s="9" t="s">
        <v>1095</v>
      </c>
      <c r="C457" s="9" t="s">
        <v>259</v>
      </c>
      <c r="D457" s="9" t="s">
        <v>334</v>
      </c>
      <c r="E457" s="9" t="s">
        <v>135</v>
      </c>
      <c r="F457" s="9" t="s">
        <v>132</v>
      </c>
      <c r="G457" s="9" t="s">
        <v>132</v>
      </c>
      <c r="H457" s="9" t="s">
        <v>132</v>
      </c>
      <c r="I457" s="9" t="s">
        <v>132</v>
      </c>
      <c r="J457" s="9" t="s">
        <v>154</v>
      </c>
      <c r="K457" s="9" t="s">
        <v>139</v>
      </c>
    </row>
    <row r="458" spans="1:11" x14ac:dyDescent="0.25">
      <c r="A458" s="9" t="s">
        <v>1096</v>
      </c>
      <c r="B458" s="9" t="s">
        <v>1097</v>
      </c>
      <c r="C458" s="9" t="s">
        <v>259</v>
      </c>
      <c r="D458" s="9" t="s">
        <v>334</v>
      </c>
      <c r="E458" s="9" t="s">
        <v>135</v>
      </c>
      <c r="F458" s="9" t="s">
        <v>132</v>
      </c>
      <c r="G458" s="9" t="s">
        <v>132</v>
      </c>
      <c r="H458" s="9" t="s">
        <v>132</v>
      </c>
      <c r="I458" s="9" t="s">
        <v>132</v>
      </c>
      <c r="J458" s="9" t="s">
        <v>144</v>
      </c>
      <c r="K458" s="9" t="s">
        <v>139</v>
      </c>
    </row>
    <row r="459" spans="1:11" x14ac:dyDescent="0.25">
      <c r="A459" s="9" t="s">
        <v>1098</v>
      </c>
      <c r="B459" s="9" t="s">
        <v>1099</v>
      </c>
      <c r="C459" s="9" t="s">
        <v>259</v>
      </c>
      <c r="D459" s="9" t="s">
        <v>334</v>
      </c>
      <c r="E459" s="9" t="s">
        <v>135</v>
      </c>
      <c r="F459" s="9" t="s">
        <v>132</v>
      </c>
      <c r="G459" s="9" t="s">
        <v>132</v>
      </c>
      <c r="H459" s="9" t="s">
        <v>132</v>
      </c>
      <c r="I459" s="9" t="s">
        <v>132</v>
      </c>
      <c r="J459" s="9" t="s">
        <v>154</v>
      </c>
      <c r="K459" s="9" t="s">
        <v>139</v>
      </c>
    </row>
    <row r="460" spans="1:11" x14ac:dyDescent="0.25">
      <c r="A460" s="9" t="s">
        <v>1100</v>
      </c>
      <c r="B460" s="9" t="s">
        <v>1101</v>
      </c>
      <c r="C460" s="9" t="s">
        <v>259</v>
      </c>
      <c r="D460" s="9" t="s">
        <v>334</v>
      </c>
      <c r="E460" s="9" t="s">
        <v>135</v>
      </c>
      <c r="F460" s="9" t="s">
        <v>132</v>
      </c>
      <c r="G460" s="9" t="s">
        <v>132</v>
      </c>
      <c r="H460" s="9" t="s">
        <v>132</v>
      </c>
      <c r="I460" s="9" t="s">
        <v>132</v>
      </c>
      <c r="J460" s="9" t="s">
        <v>144</v>
      </c>
      <c r="K460" s="9" t="s">
        <v>139</v>
      </c>
    </row>
    <row r="461" spans="1:11" x14ac:dyDescent="0.25">
      <c r="A461" s="9" t="s">
        <v>1102</v>
      </c>
      <c r="B461" s="9" t="s">
        <v>1103</v>
      </c>
      <c r="C461" s="9" t="s">
        <v>259</v>
      </c>
      <c r="D461" s="9" t="s">
        <v>334</v>
      </c>
      <c r="E461" s="9" t="s">
        <v>135</v>
      </c>
      <c r="F461" s="9" t="s">
        <v>132</v>
      </c>
      <c r="G461" s="9" t="s">
        <v>132</v>
      </c>
      <c r="H461" s="9" t="s">
        <v>132</v>
      </c>
      <c r="I461" s="9" t="s">
        <v>132</v>
      </c>
      <c r="J461" s="9" t="s">
        <v>244</v>
      </c>
      <c r="K461" s="9" t="s">
        <v>139</v>
      </c>
    </row>
    <row r="462" spans="1:11" x14ac:dyDescent="0.25">
      <c r="A462" s="9" t="s">
        <v>1104</v>
      </c>
      <c r="B462" s="9" t="s">
        <v>1105</v>
      </c>
      <c r="C462" s="9" t="s">
        <v>259</v>
      </c>
      <c r="D462" s="9" t="s">
        <v>334</v>
      </c>
      <c r="E462" s="9" t="s">
        <v>135</v>
      </c>
      <c r="F462" s="9" t="s">
        <v>132</v>
      </c>
      <c r="G462" s="9" t="s">
        <v>132</v>
      </c>
      <c r="H462" s="9" t="s">
        <v>132</v>
      </c>
      <c r="I462" s="9" t="s">
        <v>132</v>
      </c>
      <c r="J462" s="9" t="s">
        <v>329</v>
      </c>
      <c r="K462" s="9" t="s">
        <v>245</v>
      </c>
    </row>
    <row r="463" spans="1:11" x14ac:dyDescent="0.25">
      <c r="A463" s="9" t="s">
        <v>1106</v>
      </c>
      <c r="B463" s="9" t="s">
        <v>1107</v>
      </c>
      <c r="C463" s="9" t="s">
        <v>259</v>
      </c>
      <c r="D463" s="9" t="s">
        <v>334</v>
      </c>
      <c r="E463" s="9" t="s">
        <v>135</v>
      </c>
      <c r="F463" s="9" t="s">
        <v>132</v>
      </c>
      <c r="G463" s="9" t="s">
        <v>132</v>
      </c>
      <c r="H463" s="9" t="s">
        <v>132</v>
      </c>
      <c r="I463" s="9" t="s">
        <v>132</v>
      </c>
      <c r="J463" s="9" t="s">
        <v>144</v>
      </c>
      <c r="K463" s="9" t="s">
        <v>245</v>
      </c>
    </row>
    <row r="464" spans="1:11" x14ac:dyDescent="0.25">
      <c r="A464" s="9" t="s">
        <v>1108</v>
      </c>
      <c r="B464" s="9" t="s">
        <v>1109</v>
      </c>
      <c r="C464" s="9" t="s">
        <v>259</v>
      </c>
      <c r="D464" s="9" t="s">
        <v>334</v>
      </c>
      <c r="E464" s="9" t="s">
        <v>135</v>
      </c>
      <c r="F464" s="9" t="s">
        <v>132</v>
      </c>
      <c r="G464" s="9" t="s">
        <v>132</v>
      </c>
      <c r="H464" s="9" t="s">
        <v>132</v>
      </c>
      <c r="I464" s="9" t="s">
        <v>132</v>
      </c>
      <c r="J464" s="9" t="s">
        <v>144</v>
      </c>
      <c r="K464" s="9" t="s">
        <v>139</v>
      </c>
    </row>
    <row r="465" spans="1:11" x14ac:dyDescent="0.25">
      <c r="A465" s="9" t="s">
        <v>1110</v>
      </c>
      <c r="B465" s="9" t="s">
        <v>1111</v>
      </c>
      <c r="C465" s="9" t="s">
        <v>259</v>
      </c>
      <c r="D465" s="9" t="s">
        <v>334</v>
      </c>
      <c r="E465" s="9" t="s">
        <v>135</v>
      </c>
      <c r="F465" s="9" t="s">
        <v>132</v>
      </c>
      <c r="G465" s="9" t="s">
        <v>132</v>
      </c>
      <c r="H465" s="9" t="s">
        <v>132</v>
      </c>
      <c r="I465" s="9" t="s">
        <v>132</v>
      </c>
      <c r="J465" s="9" t="s">
        <v>244</v>
      </c>
      <c r="K465" s="9" t="s">
        <v>139</v>
      </c>
    </row>
    <row r="466" spans="1:11" x14ac:dyDescent="0.25">
      <c r="A466" s="9" t="s">
        <v>1112</v>
      </c>
      <c r="B466" s="9" t="s">
        <v>1113</v>
      </c>
      <c r="C466" s="9" t="s">
        <v>259</v>
      </c>
      <c r="D466" s="9" t="s">
        <v>334</v>
      </c>
      <c r="E466" s="9" t="s">
        <v>135</v>
      </c>
      <c r="F466" s="9" t="s">
        <v>132</v>
      </c>
      <c r="G466" s="9" t="s">
        <v>132</v>
      </c>
      <c r="H466" s="9" t="s">
        <v>132</v>
      </c>
      <c r="I466" s="9" t="s">
        <v>132</v>
      </c>
      <c r="J466" s="9" t="s">
        <v>244</v>
      </c>
      <c r="K466" s="9" t="s">
        <v>139</v>
      </c>
    </row>
    <row r="467" spans="1:11" x14ac:dyDescent="0.25">
      <c r="A467" s="9" t="s">
        <v>1114</v>
      </c>
      <c r="B467" s="9" t="s">
        <v>1115</v>
      </c>
      <c r="C467" s="9" t="s">
        <v>236</v>
      </c>
      <c r="D467" s="9" t="s">
        <v>237</v>
      </c>
      <c r="E467" s="9" t="s">
        <v>135</v>
      </c>
      <c r="F467" s="9" t="s">
        <v>132</v>
      </c>
      <c r="G467" s="9" t="s">
        <v>132</v>
      </c>
      <c r="H467" s="9" t="s">
        <v>132</v>
      </c>
      <c r="I467" s="9" t="s">
        <v>132</v>
      </c>
      <c r="J467" s="9" t="s">
        <v>424</v>
      </c>
      <c r="K467" s="9" t="s">
        <v>139</v>
      </c>
    </row>
    <row r="468" spans="1:11" x14ac:dyDescent="0.25">
      <c r="A468" s="9" t="s">
        <v>1116</v>
      </c>
      <c r="B468" s="9" t="s">
        <v>1117</v>
      </c>
      <c r="C468" s="9" t="s">
        <v>236</v>
      </c>
      <c r="D468" s="9" t="s">
        <v>237</v>
      </c>
      <c r="E468" s="9" t="s">
        <v>135</v>
      </c>
      <c r="F468" s="9" t="s">
        <v>132</v>
      </c>
      <c r="G468" s="9" t="s">
        <v>132</v>
      </c>
      <c r="H468" s="9" t="s">
        <v>132</v>
      </c>
      <c r="I468" s="9" t="s">
        <v>132</v>
      </c>
      <c r="J468" s="9" t="s">
        <v>424</v>
      </c>
      <c r="K468" s="9" t="s">
        <v>139</v>
      </c>
    </row>
    <row r="469" spans="1:11" x14ac:dyDescent="0.25">
      <c r="A469" s="9" t="s">
        <v>1118</v>
      </c>
      <c r="B469" s="9" t="s">
        <v>1119</v>
      </c>
      <c r="C469" s="9" t="s">
        <v>236</v>
      </c>
      <c r="D469" s="9" t="s">
        <v>237</v>
      </c>
      <c r="E469" s="9" t="s">
        <v>135</v>
      </c>
      <c r="F469" s="9" t="s">
        <v>132</v>
      </c>
      <c r="G469" s="9" t="s">
        <v>132</v>
      </c>
      <c r="H469" s="9" t="s">
        <v>132</v>
      </c>
      <c r="I469" s="9" t="s">
        <v>132</v>
      </c>
      <c r="J469" s="9" t="s">
        <v>424</v>
      </c>
      <c r="K469" s="9" t="s">
        <v>139</v>
      </c>
    </row>
    <row r="470" spans="1:11" x14ac:dyDescent="0.25">
      <c r="A470" s="9" t="s">
        <v>1120</v>
      </c>
      <c r="B470" s="9" t="s">
        <v>1121</v>
      </c>
      <c r="C470" s="9" t="s">
        <v>236</v>
      </c>
      <c r="D470" s="9" t="s">
        <v>237</v>
      </c>
      <c r="E470" s="9" t="s">
        <v>135</v>
      </c>
      <c r="F470" s="9" t="s">
        <v>132</v>
      </c>
      <c r="G470" s="9" t="s">
        <v>132</v>
      </c>
      <c r="H470" s="9" t="s">
        <v>132</v>
      </c>
      <c r="I470" s="9" t="s">
        <v>132</v>
      </c>
      <c r="J470" s="9" t="s">
        <v>424</v>
      </c>
      <c r="K470" s="9" t="s">
        <v>139</v>
      </c>
    </row>
    <row r="471" spans="1:11" x14ac:dyDescent="0.25">
      <c r="A471" s="9" t="s">
        <v>1122</v>
      </c>
      <c r="B471" s="9" t="s">
        <v>1123</v>
      </c>
      <c r="C471" s="9" t="s">
        <v>236</v>
      </c>
      <c r="D471" s="9" t="s">
        <v>237</v>
      </c>
      <c r="E471" s="9" t="s">
        <v>135</v>
      </c>
      <c r="F471" s="9" t="s">
        <v>132</v>
      </c>
      <c r="G471" s="9" t="s">
        <v>132</v>
      </c>
      <c r="H471" s="9" t="s">
        <v>132</v>
      </c>
      <c r="I471" s="9" t="s">
        <v>132</v>
      </c>
      <c r="J471" s="9" t="s">
        <v>424</v>
      </c>
      <c r="K471" s="9" t="s">
        <v>139</v>
      </c>
    </row>
    <row r="472" spans="1:11" x14ac:dyDescent="0.25">
      <c r="A472" s="9" t="s">
        <v>1124</v>
      </c>
      <c r="B472" s="9" t="s">
        <v>1125</v>
      </c>
      <c r="C472" s="9" t="s">
        <v>236</v>
      </c>
      <c r="D472" s="9" t="s">
        <v>237</v>
      </c>
      <c r="E472" s="9" t="s">
        <v>135</v>
      </c>
      <c r="F472" s="9" t="s">
        <v>132</v>
      </c>
      <c r="G472" s="9" t="s">
        <v>132</v>
      </c>
      <c r="H472" s="9" t="s">
        <v>132</v>
      </c>
      <c r="I472" s="9" t="s">
        <v>132</v>
      </c>
      <c r="J472" s="9" t="s">
        <v>424</v>
      </c>
      <c r="K472" s="9" t="s">
        <v>139</v>
      </c>
    </row>
    <row r="473" spans="1:11" x14ac:dyDescent="0.25">
      <c r="A473" s="9" t="s">
        <v>1126</v>
      </c>
      <c r="B473" s="9" t="s">
        <v>1127</v>
      </c>
      <c r="C473" s="9" t="s">
        <v>236</v>
      </c>
      <c r="D473" s="9" t="s">
        <v>237</v>
      </c>
      <c r="E473" s="9" t="s">
        <v>135</v>
      </c>
      <c r="F473" s="9" t="s">
        <v>132</v>
      </c>
      <c r="G473" s="9" t="s">
        <v>132</v>
      </c>
      <c r="H473" s="9" t="s">
        <v>132</v>
      </c>
      <c r="I473" s="9" t="s">
        <v>132</v>
      </c>
      <c r="J473" s="9" t="s">
        <v>424</v>
      </c>
      <c r="K473" s="9" t="s">
        <v>139</v>
      </c>
    </row>
    <row r="474" spans="1:11" x14ac:dyDescent="0.25">
      <c r="A474" s="9" t="s">
        <v>1128</v>
      </c>
      <c r="B474" s="9" t="s">
        <v>1129</v>
      </c>
      <c r="C474" s="9" t="s">
        <v>142</v>
      </c>
      <c r="D474" s="9" t="s">
        <v>143</v>
      </c>
      <c r="E474" s="9" t="s">
        <v>135</v>
      </c>
      <c r="F474" s="9" t="s">
        <v>132</v>
      </c>
      <c r="G474" s="9" t="s">
        <v>132</v>
      </c>
      <c r="H474" s="9" t="s">
        <v>132</v>
      </c>
      <c r="I474" s="9" t="s">
        <v>132</v>
      </c>
      <c r="J474" s="9" t="s">
        <v>224</v>
      </c>
      <c r="K474" s="9" t="s">
        <v>139</v>
      </c>
    </row>
    <row r="475" spans="1:11" x14ac:dyDescent="0.25">
      <c r="A475" s="9" t="s">
        <v>1130</v>
      </c>
      <c r="B475" s="9" t="s">
        <v>1131</v>
      </c>
      <c r="C475" s="9" t="s">
        <v>142</v>
      </c>
      <c r="D475" s="9" t="s">
        <v>143</v>
      </c>
      <c r="E475" s="9" t="s">
        <v>135</v>
      </c>
      <c r="F475" s="9" t="s">
        <v>132</v>
      </c>
      <c r="G475" s="9" t="s">
        <v>132</v>
      </c>
      <c r="H475" s="9" t="s">
        <v>132</v>
      </c>
      <c r="I475" s="9" t="s">
        <v>132</v>
      </c>
      <c r="J475" s="9" t="s">
        <v>224</v>
      </c>
      <c r="K475" s="9" t="s">
        <v>139</v>
      </c>
    </row>
    <row r="476" spans="1:11" x14ac:dyDescent="0.25">
      <c r="A476" s="9" t="s">
        <v>1132</v>
      </c>
      <c r="B476" s="9" t="s">
        <v>528</v>
      </c>
      <c r="C476" s="9" t="s">
        <v>142</v>
      </c>
      <c r="D476" s="9" t="s">
        <v>143</v>
      </c>
      <c r="E476" s="9" t="s">
        <v>135</v>
      </c>
      <c r="F476" s="9" t="s">
        <v>132</v>
      </c>
      <c r="G476" s="9" t="s">
        <v>132</v>
      </c>
      <c r="H476" s="9" t="s">
        <v>132</v>
      </c>
      <c r="I476" s="9" t="s">
        <v>132</v>
      </c>
      <c r="J476" s="9" t="s">
        <v>224</v>
      </c>
      <c r="K476" s="9" t="s">
        <v>139</v>
      </c>
    </row>
    <row r="477" spans="1:11" x14ac:dyDescent="0.25">
      <c r="A477" s="9" t="s">
        <v>120</v>
      </c>
      <c r="B477" s="9" t="s">
        <v>1133</v>
      </c>
      <c r="C477" s="9" t="s">
        <v>142</v>
      </c>
      <c r="D477" s="9" t="s">
        <v>143</v>
      </c>
      <c r="E477" s="9" t="s">
        <v>135</v>
      </c>
      <c r="F477" s="9" t="s">
        <v>132</v>
      </c>
      <c r="G477" s="9" t="s">
        <v>132</v>
      </c>
      <c r="H477" s="9" t="s">
        <v>132</v>
      </c>
      <c r="I477" s="9" t="s">
        <v>132</v>
      </c>
      <c r="J477" s="9" t="s">
        <v>321</v>
      </c>
      <c r="K477" s="9" t="s">
        <v>139</v>
      </c>
    </row>
    <row r="478" spans="1:11" x14ac:dyDescent="0.25">
      <c r="A478" s="9" t="s">
        <v>1134</v>
      </c>
      <c r="B478" s="9" t="s">
        <v>1135</v>
      </c>
      <c r="C478" s="9" t="s">
        <v>142</v>
      </c>
      <c r="D478" s="9" t="s">
        <v>143</v>
      </c>
      <c r="E478" s="9" t="s">
        <v>135</v>
      </c>
      <c r="F478" s="9" t="s">
        <v>132</v>
      </c>
      <c r="G478" s="9" t="s">
        <v>132</v>
      </c>
      <c r="H478" s="9" t="s">
        <v>132</v>
      </c>
      <c r="I478" s="9" t="s">
        <v>132</v>
      </c>
      <c r="J478" s="9" t="s">
        <v>224</v>
      </c>
      <c r="K478" s="9" t="s">
        <v>139</v>
      </c>
    </row>
    <row r="479" spans="1:11" x14ac:dyDescent="0.25">
      <c r="A479" s="9" t="s">
        <v>1136</v>
      </c>
      <c r="B479" s="9" t="s">
        <v>1137</v>
      </c>
      <c r="C479" s="9" t="s">
        <v>142</v>
      </c>
      <c r="D479" s="9" t="s">
        <v>143</v>
      </c>
      <c r="E479" s="9" t="s">
        <v>135</v>
      </c>
      <c r="F479" s="9" t="s">
        <v>132</v>
      </c>
      <c r="G479" s="9" t="s">
        <v>132</v>
      </c>
      <c r="H479" s="9" t="s">
        <v>132</v>
      </c>
      <c r="I479" s="9" t="s">
        <v>132</v>
      </c>
      <c r="J479" s="9" t="s">
        <v>224</v>
      </c>
      <c r="K479" s="9" t="s">
        <v>139</v>
      </c>
    </row>
    <row r="480" spans="1:11" x14ac:dyDescent="0.25">
      <c r="A480" s="9" t="s">
        <v>1138</v>
      </c>
      <c r="B480" s="9" t="s">
        <v>1139</v>
      </c>
      <c r="C480" s="9" t="s">
        <v>142</v>
      </c>
      <c r="D480" s="9" t="s">
        <v>143</v>
      </c>
      <c r="E480" s="9" t="s">
        <v>135</v>
      </c>
      <c r="F480" s="9" t="s">
        <v>132</v>
      </c>
      <c r="G480" s="9" t="s">
        <v>132</v>
      </c>
      <c r="H480" s="9" t="s">
        <v>132</v>
      </c>
      <c r="I480" s="9" t="s">
        <v>132</v>
      </c>
      <c r="J480" s="9" t="s">
        <v>224</v>
      </c>
      <c r="K480" s="9" t="s">
        <v>139</v>
      </c>
    </row>
    <row r="481" spans="1:11" x14ac:dyDescent="0.25">
      <c r="A481" s="9" t="s">
        <v>1140</v>
      </c>
      <c r="B481" s="9" t="s">
        <v>1141</v>
      </c>
      <c r="C481" s="9" t="s">
        <v>142</v>
      </c>
      <c r="D481" s="9" t="s">
        <v>143</v>
      </c>
      <c r="E481" s="9" t="s">
        <v>135</v>
      </c>
      <c r="F481" s="9" t="s">
        <v>132</v>
      </c>
      <c r="G481" s="9" t="s">
        <v>132</v>
      </c>
      <c r="H481" s="9" t="s">
        <v>132</v>
      </c>
      <c r="I481" s="9" t="s">
        <v>132</v>
      </c>
      <c r="J481" s="9" t="s">
        <v>224</v>
      </c>
      <c r="K481" s="9" t="s">
        <v>139</v>
      </c>
    </row>
    <row r="482" spans="1:11" x14ac:dyDescent="0.25">
      <c r="A482" s="9" t="s">
        <v>1142</v>
      </c>
      <c r="B482" s="9" t="s">
        <v>1143</v>
      </c>
      <c r="C482" s="9" t="s">
        <v>142</v>
      </c>
      <c r="D482" s="9" t="s">
        <v>143</v>
      </c>
      <c r="E482" s="9" t="s">
        <v>135</v>
      </c>
      <c r="F482" s="9" t="s">
        <v>132</v>
      </c>
      <c r="G482" s="9" t="s">
        <v>132</v>
      </c>
      <c r="H482" s="9" t="s">
        <v>132</v>
      </c>
      <c r="I482" s="9" t="s">
        <v>132</v>
      </c>
      <c r="J482" s="9" t="s">
        <v>224</v>
      </c>
      <c r="K482" s="9" t="s">
        <v>139</v>
      </c>
    </row>
    <row r="483" spans="1:11" x14ac:dyDescent="0.25">
      <c r="A483" s="9" t="s">
        <v>1144</v>
      </c>
      <c r="B483" s="9" t="s">
        <v>1145</v>
      </c>
      <c r="C483" s="9" t="s">
        <v>142</v>
      </c>
      <c r="D483" s="9" t="s">
        <v>143</v>
      </c>
      <c r="E483" s="9" t="s">
        <v>135</v>
      </c>
      <c r="F483" s="9" t="s">
        <v>132</v>
      </c>
      <c r="G483" s="9" t="s">
        <v>132</v>
      </c>
      <c r="H483" s="9" t="s">
        <v>132</v>
      </c>
      <c r="I483" s="9" t="s">
        <v>132</v>
      </c>
      <c r="J483" s="9" t="s">
        <v>224</v>
      </c>
      <c r="K483" s="9" t="s">
        <v>139</v>
      </c>
    </row>
    <row r="484" spans="1:11" x14ac:dyDescent="0.25">
      <c r="A484" s="9" t="s">
        <v>1146</v>
      </c>
      <c r="B484" s="9" t="s">
        <v>1147</v>
      </c>
      <c r="C484" s="9" t="s">
        <v>142</v>
      </c>
      <c r="D484" s="9" t="s">
        <v>143</v>
      </c>
      <c r="E484" s="9" t="s">
        <v>135</v>
      </c>
      <c r="F484" s="9" t="s">
        <v>132</v>
      </c>
      <c r="G484" s="9" t="s">
        <v>132</v>
      </c>
      <c r="H484" s="9" t="s">
        <v>132</v>
      </c>
      <c r="I484" s="9" t="s">
        <v>132</v>
      </c>
      <c r="J484" s="9" t="s">
        <v>147</v>
      </c>
      <c r="K484" s="9" t="s">
        <v>139</v>
      </c>
    </row>
    <row r="485" spans="1:11" x14ac:dyDescent="0.25">
      <c r="A485" s="9" t="s">
        <v>1148</v>
      </c>
      <c r="B485" s="9" t="s">
        <v>1149</v>
      </c>
      <c r="C485" s="9" t="s">
        <v>142</v>
      </c>
      <c r="D485" s="9" t="s">
        <v>143</v>
      </c>
      <c r="E485" s="9" t="s">
        <v>135</v>
      </c>
      <c r="F485" s="9" t="s">
        <v>132</v>
      </c>
      <c r="G485" s="9" t="s">
        <v>132</v>
      </c>
      <c r="H485" s="9" t="s">
        <v>132</v>
      </c>
      <c r="I485" s="9" t="s">
        <v>132</v>
      </c>
      <c r="J485" s="9" t="s">
        <v>147</v>
      </c>
      <c r="K485" s="9" t="s">
        <v>139</v>
      </c>
    </row>
    <row r="486" spans="1:11" x14ac:dyDescent="0.25">
      <c r="A486" s="9" t="s">
        <v>1150</v>
      </c>
      <c r="B486" s="9" t="s">
        <v>1151</v>
      </c>
      <c r="C486" s="9" t="s">
        <v>142</v>
      </c>
      <c r="D486" s="9" t="s">
        <v>143</v>
      </c>
      <c r="E486" s="9" t="s">
        <v>135</v>
      </c>
      <c r="F486" s="9" t="s">
        <v>132</v>
      </c>
      <c r="G486" s="9" t="s">
        <v>132</v>
      </c>
      <c r="H486" s="9" t="s">
        <v>132</v>
      </c>
      <c r="I486" s="9" t="s">
        <v>132</v>
      </c>
      <c r="J486" s="9" t="s">
        <v>144</v>
      </c>
      <c r="K486" s="9" t="s">
        <v>245</v>
      </c>
    </row>
    <row r="487" spans="1:11" x14ac:dyDescent="0.25">
      <c r="A487" s="9" t="s">
        <v>1152</v>
      </c>
      <c r="B487" s="9" t="s">
        <v>1153</v>
      </c>
      <c r="C487" s="9" t="s">
        <v>142</v>
      </c>
      <c r="D487" s="9" t="s">
        <v>143</v>
      </c>
      <c r="E487" s="9" t="s">
        <v>135</v>
      </c>
      <c r="F487" s="9" t="s">
        <v>132</v>
      </c>
      <c r="G487" s="9" t="s">
        <v>132</v>
      </c>
      <c r="H487" s="9" t="s">
        <v>132</v>
      </c>
      <c r="I487" s="9" t="s">
        <v>132</v>
      </c>
      <c r="J487" s="9" t="s">
        <v>312</v>
      </c>
      <c r="K487" s="9" t="s">
        <v>139</v>
      </c>
    </row>
    <row r="488" spans="1:11" x14ac:dyDescent="0.25">
      <c r="A488" s="9" t="s">
        <v>1154</v>
      </c>
      <c r="B488" s="9" t="s">
        <v>1155</v>
      </c>
      <c r="C488" s="9" t="s">
        <v>142</v>
      </c>
      <c r="D488" s="9" t="s">
        <v>143</v>
      </c>
      <c r="E488" s="9" t="s">
        <v>135</v>
      </c>
      <c r="F488" s="9" t="s">
        <v>132</v>
      </c>
      <c r="G488" s="9" t="s">
        <v>132</v>
      </c>
      <c r="H488" s="9" t="s">
        <v>132</v>
      </c>
      <c r="I488" s="9" t="s">
        <v>132</v>
      </c>
      <c r="J488" s="9" t="s">
        <v>1156</v>
      </c>
      <c r="K488" s="9" t="s">
        <v>139</v>
      </c>
    </row>
    <row r="489" spans="1:11" x14ac:dyDescent="0.25">
      <c r="A489" s="9" t="s">
        <v>1157</v>
      </c>
      <c r="B489" s="9" t="s">
        <v>1158</v>
      </c>
      <c r="C489" s="9" t="s">
        <v>142</v>
      </c>
      <c r="D489" s="9" t="s">
        <v>143</v>
      </c>
      <c r="E489" s="9" t="s">
        <v>135</v>
      </c>
      <c r="F489" s="9" t="s">
        <v>132</v>
      </c>
      <c r="G489" s="9" t="s">
        <v>132</v>
      </c>
      <c r="H489" s="9" t="s">
        <v>132</v>
      </c>
      <c r="I489" s="9" t="s">
        <v>132</v>
      </c>
      <c r="J489" s="9" t="s">
        <v>144</v>
      </c>
      <c r="K489" s="9" t="s">
        <v>245</v>
      </c>
    </row>
    <row r="490" spans="1:11" x14ac:dyDescent="0.25">
      <c r="A490" s="9" t="s">
        <v>1159</v>
      </c>
      <c r="B490" s="9" t="s">
        <v>1160</v>
      </c>
      <c r="C490" s="9" t="s">
        <v>142</v>
      </c>
      <c r="D490" s="9" t="s">
        <v>143</v>
      </c>
      <c r="E490" s="9" t="s">
        <v>135</v>
      </c>
      <c r="F490" s="9" t="s">
        <v>132</v>
      </c>
      <c r="G490" s="9" t="s">
        <v>132</v>
      </c>
      <c r="H490" s="9" t="s">
        <v>132</v>
      </c>
      <c r="I490" s="9" t="s">
        <v>132</v>
      </c>
      <c r="J490" s="9" t="s">
        <v>329</v>
      </c>
      <c r="K490" s="9" t="s">
        <v>245</v>
      </c>
    </row>
    <row r="491" spans="1:11" x14ac:dyDescent="0.25">
      <c r="A491" s="9" t="s">
        <v>1161</v>
      </c>
      <c r="B491" s="9" t="s">
        <v>1162</v>
      </c>
      <c r="C491" s="9" t="s">
        <v>142</v>
      </c>
      <c r="D491" s="9" t="s">
        <v>143</v>
      </c>
      <c r="E491" s="9" t="s">
        <v>135</v>
      </c>
      <c r="F491" s="9" t="s">
        <v>132</v>
      </c>
      <c r="G491" s="9" t="s">
        <v>132</v>
      </c>
      <c r="H491" s="9" t="s">
        <v>132</v>
      </c>
      <c r="I491" s="9" t="s">
        <v>132</v>
      </c>
      <c r="J491" s="9" t="s">
        <v>144</v>
      </c>
      <c r="K491" s="9" t="s">
        <v>139</v>
      </c>
    </row>
    <row r="492" spans="1:11" x14ac:dyDescent="0.25">
      <c r="A492" s="9" t="s">
        <v>1163</v>
      </c>
      <c r="B492" s="9" t="s">
        <v>1164</v>
      </c>
      <c r="C492" s="9" t="s">
        <v>142</v>
      </c>
      <c r="D492" s="9" t="s">
        <v>143</v>
      </c>
      <c r="E492" s="9" t="s">
        <v>135</v>
      </c>
      <c r="F492" s="9" t="s">
        <v>132</v>
      </c>
      <c r="G492" s="9" t="s">
        <v>132</v>
      </c>
      <c r="H492" s="9" t="s">
        <v>132</v>
      </c>
      <c r="I492" s="9" t="s">
        <v>132</v>
      </c>
      <c r="J492" s="9" t="s">
        <v>144</v>
      </c>
      <c r="K492" s="9" t="s">
        <v>139</v>
      </c>
    </row>
    <row r="493" spans="1:11" x14ac:dyDescent="0.25">
      <c r="A493" s="9" t="s">
        <v>1165</v>
      </c>
      <c r="B493" s="9" t="s">
        <v>1166</v>
      </c>
      <c r="C493" s="9" t="s">
        <v>142</v>
      </c>
      <c r="D493" s="9" t="s">
        <v>143</v>
      </c>
      <c r="E493" s="9" t="s">
        <v>135</v>
      </c>
      <c r="F493" s="9" t="s">
        <v>132</v>
      </c>
      <c r="G493" s="9" t="s">
        <v>132</v>
      </c>
      <c r="H493" s="9" t="s">
        <v>132</v>
      </c>
      <c r="I493" s="9" t="s">
        <v>132</v>
      </c>
      <c r="J493" s="9" t="s">
        <v>144</v>
      </c>
      <c r="K493" s="9" t="s">
        <v>139</v>
      </c>
    </row>
    <row r="494" spans="1:11" x14ac:dyDescent="0.25">
      <c r="A494" s="9" t="s">
        <v>1167</v>
      </c>
      <c r="B494" s="9" t="s">
        <v>1168</v>
      </c>
      <c r="C494" s="9" t="s">
        <v>142</v>
      </c>
      <c r="D494" s="9" t="s">
        <v>143</v>
      </c>
      <c r="E494" s="9" t="s">
        <v>135</v>
      </c>
      <c r="F494" s="9" t="s">
        <v>132</v>
      </c>
      <c r="G494" s="9" t="s">
        <v>132</v>
      </c>
      <c r="H494" s="9" t="s">
        <v>132</v>
      </c>
      <c r="I494" s="9" t="s">
        <v>132</v>
      </c>
      <c r="J494" s="9" t="s">
        <v>147</v>
      </c>
      <c r="K494" s="9" t="s">
        <v>139</v>
      </c>
    </row>
    <row r="495" spans="1:11" x14ac:dyDescent="0.25">
      <c r="A495" s="9" t="s">
        <v>1169</v>
      </c>
      <c r="B495" s="9" t="s">
        <v>1170</v>
      </c>
      <c r="C495" s="9" t="s">
        <v>142</v>
      </c>
      <c r="D495" s="9" t="s">
        <v>143</v>
      </c>
      <c r="E495" s="9" t="s">
        <v>135</v>
      </c>
      <c r="F495" s="9" t="s">
        <v>132</v>
      </c>
      <c r="G495" s="9" t="s">
        <v>132</v>
      </c>
      <c r="H495" s="9" t="s">
        <v>132</v>
      </c>
      <c r="I495" s="9" t="s">
        <v>132</v>
      </c>
      <c r="J495" s="9" t="s">
        <v>147</v>
      </c>
      <c r="K495" s="9" t="s">
        <v>245</v>
      </c>
    </row>
    <row r="496" spans="1:11" x14ac:dyDescent="0.25">
      <c r="A496" s="9" t="s">
        <v>1171</v>
      </c>
      <c r="B496" s="9" t="s">
        <v>1172</v>
      </c>
      <c r="C496" s="9" t="s">
        <v>142</v>
      </c>
      <c r="D496" s="9" t="s">
        <v>143</v>
      </c>
      <c r="E496" s="9" t="s">
        <v>135</v>
      </c>
      <c r="F496" s="9" t="s">
        <v>132</v>
      </c>
      <c r="G496" s="9" t="s">
        <v>132</v>
      </c>
      <c r="H496" s="9" t="s">
        <v>132</v>
      </c>
      <c r="I496" s="9" t="s">
        <v>132</v>
      </c>
      <c r="J496" s="9" t="s">
        <v>144</v>
      </c>
      <c r="K496" s="9" t="s">
        <v>139</v>
      </c>
    </row>
    <row r="497" spans="1:11" x14ac:dyDescent="0.25">
      <c r="A497" s="9" t="s">
        <v>1173</v>
      </c>
      <c r="B497" s="9" t="s">
        <v>1174</v>
      </c>
      <c r="C497" s="9" t="s">
        <v>142</v>
      </c>
      <c r="D497" s="9" t="s">
        <v>143</v>
      </c>
      <c r="E497" s="9" t="s">
        <v>135</v>
      </c>
      <c r="F497" s="9" t="s">
        <v>132</v>
      </c>
      <c r="G497" s="9" t="s">
        <v>132</v>
      </c>
      <c r="H497" s="9" t="s">
        <v>132</v>
      </c>
      <c r="I497" s="9" t="s">
        <v>132</v>
      </c>
      <c r="J497" s="9" t="s">
        <v>144</v>
      </c>
      <c r="K497" s="9" t="s">
        <v>245</v>
      </c>
    </row>
    <row r="498" spans="1:11" x14ac:dyDescent="0.25">
      <c r="A498" s="9" t="s">
        <v>1175</v>
      </c>
      <c r="B498" s="9" t="s">
        <v>1176</v>
      </c>
      <c r="C498" s="9" t="s">
        <v>142</v>
      </c>
      <c r="D498" s="9" t="s">
        <v>143</v>
      </c>
      <c r="E498" s="9" t="s">
        <v>135</v>
      </c>
      <c r="F498" s="9" t="s">
        <v>132</v>
      </c>
      <c r="G498" s="9" t="s">
        <v>132</v>
      </c>
      <c r="H498" s="9" t="s">
        <v>132</v>
      </c>
      <c r="I498" s="9" t="s">
        <v>132</v>
      </c>
      <c r="J498" s="9" t="s">
        <v>329</v>
      </c>
      <c r="K498" s="9" t="s">
        <v>245</v>
      </c>
    </row>
    <row r="499" spans="1:11" x14ac:dyDescent="0.25">
      <c r="A499" s="9" t="s">
        <v>1177</v>
      </c>
      <c r="B499" s="9" t="s">
        <v>672</v>
      </c>
      <c r="C499" s="9" t="s">
        <v>142</v>
      </c>
      <c r="D499" s="9" t="s">
        <v>143</v>
      </c>
      <c r="E499" s="9" t="s">
        <v>135</v>
      </c>
      <c r="F499" s="9" t="s">
        <v>132</v>
      </c>
      <c r="G499" s="9" t="s">
        <v>132</v>
      </c>
      <c r="H499" s="9" t="s">
        <v>132</v>
      </c>
      <c r="I499" s="9" t="s">
        <v>132</v>
      </c>
      <c r="J499" s="9" t="s">
        <v>147</v>
      </c>
      <c r="K499" s="9" t="s">
        <v>245</v>
      </c>
    </row>
    <row r="500" spans="1:11" x14ac:dyDescent="0.25">
      <c r="A500" s="9" t="s">
        <v>1178</v>
      </c>
      <c r="B500" s="9" t="s">
        <v>1179</v>
      </c>
      <c r="C500" s="9" t="s">
        <v>142</v>
      </c>
      <c r="D500" s="9" t="s">
        <v>143</v>
      </c>
      <c r="E500" s="9" t="s">
        <v>135</v>
      </c>
      <c r="F500" s="9" t="s">
        <v>132</v>
      </c>
      <c r="G500" s="9" t="s">
        <v>132</v>
      </c>
      <c r="H500" s="9" t="s">
        <v>132</v>
      </c>
      <c r="I500" s="9" t="s">
        <v>132</v>
      </c>
      <c r="J500" s="9" t="s">
        <v>144</v>
      </c>
      <c r="K500" s="9" t="s">
        <v>139</v>
      </c>
    </row>
    <row r="501" spans="1:11" x14ac:dyDescent="0.25">
      <c r="A501" s="9" t="s">
        <v>1180</v>
      </c>
      <c r="B501" s="9" t="s">
        <v>1181</v>
      </c>
      <c r="C501" s="9" t="s">
        <v>142</v>
      </c>
      <c r="D501" s="9" t="s">
        <v>143</v>
      </c>
      <c r="E501" s="9" t="s">
        <v>135</v>
      </c>
      <c r="F501" s="9" t="s">
        <v>132</v>
      </c>
      <c r="G501" s="9" t="s">
        <v>132</v>
      </c>
      <c r="H501" s="9" t="s">
        <v>132</v>
      </c>
      <c r="I501" s="9" t="s">
        <v>132</v>
      </c>
      <c r="J501" s="9" t="s">
        <v>147</v>
      </c>
      <c r="K501" s="9" t="s">
        <v>245</v>
      </c>
    </row>
    <row r="502" spans="1:11" x14ac:dyDescent="0.25">
      <c r="A502" s="9" t="s">
        <v>1182</v>
      </c>
      <c r="B502" s="9" t="s">
        <v>1183</v>
      </c>
      <c r="C502" s="9" t="s">
        <v>142</v>
      </c>
      <c r="D502" s="9" t="s">
        <v>143</v>
      </c>
      <c r="E502" s="9" t="s">
        <v>135</v>
      </c>
      <c r="F502" s="9" t="s">
        <v>132</v>
      </c>
      <c r="G502" s="9" t="s">
        <v>132</v>
      </c>
      <c r="H502" s="9" t="s">
        <v>132</v>
      </c>
      <c r="I502" s="9" t="s">
        <v>132</v>
      </c>
      <c r="J502" s="9" t="s">
        <v>147</v>
      </c>
      <c r="K502" s="9" t="s">
        <v>245</v>
      </c>
    </row>
    <row r="503" spans="1:11" x14ac:dyDescent="0.25">
      <c r="A503" s="9" t="s">
        <v>1184</v>
      </c>
      <c r="B503" s="9" t="s">
        <v>1185</v>
      </c>
      <c r="C503" s="9" t="s">
        <v>142</v>
      </c>
      <c r="D503" s="9" t="s">
        <v>143</v>
      </c>
      <c r="E503" s="9" t="s">
        <v>135</v>
      </c>
      <c r="F503" s="9" t="s">
        <v>132</v>
      </c>
      <c r="G503" s="9" t="s">
        <v>132</v>
      </c>
      <c r="H503" s="9" t="s">
        <v>132</v>
      </c>
      <c r="I503" s="9" t="s">
        <v>132</v>
      </c>
      <c r="J503" s="9" t="s">
        <v>147</v>
      </c>
      <c r="K503" s="9" t="s">
        <v>139</v>
      </c>
    </row>
    <row r="504" spans="1:11" x14ac:dyDescent="0.25">
      <c r="A504" s="9" t="s">
        <v>1186</v>
      </c>
      <c r="B504" s="9" t="s">
        <v>1187</v>
      </c>
      <c r="C504" s="9" t="s">
        <v>142</v>
      </c>
      <c r="D504" s="9" t="s">
        <v>143</v>
      </c>
      <c r="E504" s="9" t="s">
        <v>135</v>
      </c>
      <c r="F504" s="9" t="s">
        <v>132</v>
      </c>
      <c r="G504" s="9" t="s">
        <v>132</v>
      </c>
      <c r="H504" s="9" t="s">
        <v>132</v>
      </c>
      <c r="I504" s="9" t="s">
        <v>132</v>
      </c>
      <c r="J504" s="9" t="s">
        <v>147</v>
      </c>
      <c r="K504" s="9" t="s">
        <v>139</v>
      </c>
    </row>
    <row r="505" spans="1:11" x14ac:dyDescent="0.25">
      <c r="A505" s="9" t="s">
        <v>1188</v>
      </c>
      <c r="B505" s="9" t="s">
        <v>1189</v>
      </c>
      <c r="C505" s="9" t="s">
        <v>142</v>
      </c>
      <c r="D505" s="9" t="s">
        <v>143</v>
      </c>
      <c r="E505" s="9" t="s">
        <v>135</v>
      </c>
      <c r="F505" s="9" t="s">
        <v>132</v>
      </c>
      <c r="G505" s="9" t="s">
        <v>132</v>
      </c>
      <c r="H505" s="9" t="s">
        <v>132</v>
      </c>
      <c r="I505" s="9" t="s">
        <v>132</v>
      </c>
      <c r="J505" s="9" t="s">
        <v>144</v>
      </c>
      <c r="K505" s="9" t="s">
        <v>139</v>
      </c>
    </row>
    <row r="506" spans="1:11" x14ac:dyDescent="0.25">
      <c r="A506" s="9" t="s">
        <v>1190</v>
      </c>
      <c r="B506" s="9" t="s">
        <v>1191</v>
      </c>
      <c r="C506" s="9" t="s">
        <v>142</v>
      </c>
      <c r="D506" s="9" t="s">
        <v>143</v>
      </c>
      <c r="E506" s="9" t="s">
        <v>135</v>
      </c>
      <c r="F506" s="9" t="s">
        <v>132</v>
      </c>
      <c r="G506" s="9" t="s">
        <v>132</v>
      </c>
      <c r="H506" s="9" t="s">
        <v>132</v>
      </c>
      <c r="I506" s="9" t="s">
        <v>132</v>
      </c>
      <c r="J506" s="9" t="s">
        <v>147</v>
      </c>
      <c r="K506" s="9" t="s">
        <v>139</v>
      </c>
    </row>
    <row r="507" spans="1:11" x14ac:dyDescent="0.25">
      <c r="A507" s="9" t="s">
        <v>1192</v>
      </c>
      <c r="B507" s="9" t="s">
        <v>1193</v>
      </c>
      <c r="C507" s="9" t="s">
        <v>142</v>
      </c>
      <c r="D507" s="9" t="s">
        <v>143</v>
      </c>
      <c r="E507" s="9" t="s">
        <v>135</v>
      </c>
      <c r="F507" s="9" t="s">
        <v>132</v>
      </c>
      <c r="G507" s="9" t="s">
        <v>132</v>
      </c>
      <c r="H507" s="9" t="s">
        <v>132</v>
      </c>
      <c r="I507" s="9" t="s">
        <v>132</v>
      </c>
      <c r="J507" s="9" t="s">
        <v>144</v>
      </c>
      <c r="K507" s="9" t="s">
        <v>139</v>
      </c>
    </row>
    <row r="508" spans="1:11" x14ac:dyDescent="0.25">
      <c r="A508" s="9" t="s">
        <v>1194</v>
      </c>
      <c r="B508" s="9" t="s">
        <v>1195</v>
      </c>
      <c r="C508" s="9" t="s">
        <v>142</v>
      </c>
      <c r="D508" s="9" t="s">
        <v>143</v>
      </c>
      <c r="E508" s="9" t="s">
        <v>135</v>
      </c>
      <c r="F508" s="9" t="s">
        <v>132</v>
      </c>
      <c r="G508" s="9" t="s">
        <v>132</v>
      </c>
      <c r="H508" s="9" t="s">
        <v>132</v>
      </c>
      <c r="I508" s="9" t="s">
        <v>132</v>
      </c>
      <c r="J508" s="9" t="s">
        <v>144</v>
      </c>
      <c r="K508" s="9" t="s">
        <v>139</v>
      </c>
    </row>
    <row r="509" spans="1:11" x14ac:dyDescent="0.25">
      <c r="A509" s="9" t="s">
        <v>1196</v>
      </c>
      <c r="B509" s="9" t="s">
        <v>1197</v>
      </c>
      <c r="C509" s="9" t="s">
        <v>142</v>
      </c>
      <c r="D509" s="9" t="s">
        <v>143</v>
      </c>
      <c r="E509" s="9" t="s">
        <v>135</v>
      </c>
      <c r="F509" s="9" t="s">
        <v>132</v>
      </c>
      <c r="G509" s="9" t="s">
        <v>132</v>
      </c>
      <c r="H509" s="9" t="s">
        <v>132</v>
      </c>
      <c r="I509" s="9" t="s">
        <v>132</v>
      </c>
      <c r="J509" s="9" t="s">
        <v>138</v>
      </c>
      <c r="K509" s="9" t="s">
        <v>139</v>
      </c>
    </row>
    <row r="510" spans="1:11" x14ac:dyDescent="0.25">
      <c r="A510" s="9" t="s">
        <v>1198</v>
      </c>
      <c r="B510" s="9" t="s">
        <v>1199</v>
      </c>
      <c r="C510" s="9" t="s">
        <v>142</v>
      </c>
      <c r="D510" s="9" t="s">
        <v>143</v>
      </c>
      <c r="E510" s="9" t="s">
        <v>135</v>
      </c>
      <c r="F510" s="9" t="s">
        <v>132</v>
      </c>
      <c r="G510" s="9" t="s">
        <v>132</v>
      </c>
      <c r="H510" s="9" t="s">
        <v>132</v>
      </c>
      <c r="I510" s="9" t="s">
        <v>132</v>
      </c>
      <c r="J510" s="9" t="s">
        <v>147</v>
      </c>
      <c r="K510" s="9" t="s">
        <v>245</v>
      </c>
    </row>
    <row r="511" spans="1:11" x14ac:dyDescent="0.25">
      <c r="A511" s="9" t="s">
        <v>1200</v>
      </c>
      <c r="B511" s="9" t="s">
        <v>600</v>
      </c>
      <c r="C511" s="9" t="s">
        <v>142</v>
      </c>
      <c r="D511" s="9" t="s">
        <v>143</v>
      </c>
      <c r="E511" s="9" t="s">
        <v>135</v>
      </c>
      <c r="F511" s="9" t="s">
        <v>132</v>
      </c>
      <c r="G511" s="9" t="s">
        <v>132</v>
      </c>
      <c r="H511" s="9" t="s">
        <v>132</v>
      </c>
      <c r="I511" s="9" t="s">
        <v>132</v>
      </c>
      <c r="J511" s="9" t="s">
        <v>1156</v>
      </c>
      <c r="K511" s="9" t="s">
        <v>245</v>
      </c>
    </row>
    <row r="512" spans="1:11" x14ac:dyDescent="0.25">
      <c r="A512" s="9" t="s">
        <v>1201</v>
      </c>
      <c r="B512" s="9" t="s">
        <v>1202</v>
      </c>
      <c r="C512" s="9" t="s">
        <v>142</v>
      </c>
      <c r="D512" s="9" t="s">
        <v>143</v>
      </c>
      <c r="E512" s="9" t="s">
        <v>135</v>
      </c>
      <c r="F512" s="9" t="s">
        <v>132</v>
      </c>
      <c r="G512" s="9" t="s">
        <v>132</v>
      </c>
      <c r="H512" s="9" t="s">
        <v>132</v>
      </c>
      <c r="I512" s="9" t="s">
        <v>132</v>
      </c>
      <c r="J512" s="9" t="s">
        <v>144</v>
      </c>
      <c r="K512" s="9" t="s">
        <v>245</v>
      </c>
    </row>
    <row r="513" spans="1:11" x14ac:dyDescent="0.25">
      <c r="A513" s="9" t="s">
        <v>1203</v>
      </c>
      <c r="B513" s="9" t="s">
        <v>1204</v>
      </c>
      <c r="C513" s="9" t="s">
        <v>142</v>
      </c>
      <c r="D513" s="9" t="s">
        <v>143</v>
      </c>
      <c r="E513" s="9" t="s">
        <v>135</v>
      </c>
      <c r="F513" s="9" t="s">
        <v>132</v>
      </c>
      <c r="G513" s="9" t="s">
        <v>132</v>
      </c>
      <c r="H513" s="9" t="s">
        <v>132</v>
      </c>
      <c r="I513" s="9" t="s">
        <v>132</v>
      </c>
      <c r="J513" s="9" t="s">
        <v>144</v>
      </c>
      <c r="K513" s="9" t="s">
        <v>139</v>
      </c>
    </row>
    <row r="514" spans="1:11" x14ac:dyDescent="0.25">
      <c r="A514" s="9" t="s">
        <v>1205</v>
      </c>
      <c r="B514" s="9" t="s">
        <v>1206</v>
      </c>
      <c r="C514" s="9" t="s">
        <v>142</v>
      </c>
      <c r="D514" s="9" t="s">
        <v>143</v>
      </c>
      <c r="E514" s="9" t="s">
        <v>135</v>
      </c>
      <c r="F514" s="9" t="s">
        <v>132</v>
      </c>
      <c r="G514" s="9" t="s">
        <v>132</v>
      </c>
      <c r="H514" s="9" t="s">
        <v>132</v>
      </c>
      <c r="I514" s="9" t="s">
        <v>132</v>
      </c>
      <c r="J514" s="9" t="s">
        <v>144</v>
      </c>
      <c r="K514" s="9" t="s">
        <v>139</v>
      </c>
    </row>
    <row r="515" spans="1:11" x14ac:dyDescent="0.25">
      <c r="A515" s="9" t="s">
        <v>1207</v>
      </c>
      <c r="B515" s="9" t="s">
        <v>1208</v>
      </c>
      <c r="C515" s="9" t="s">
        <v>142</v>
      </c>
      <c r="D515" s="9" t="s">
        <v>143</v>
      </c>
      <c r="E515" s="9" t="s">
        <v>135</v>
      </c>
      <c r="F515" s="9" t="s">
        <v>132</v>
      </c>
      <c r="G515" s="9" t="s">
        <v>132</v>
      </c>
      <c r="H515" s="9" t="s">
        <v>132</v>
      </c>
      <c r="I515" s="9" t="s">
        <v>132</v>
      </c>
      <c r="J515" s="9" t="s">
        <v>147</v>
      </c>
      <c r="K515" s="9" t="s">
        <v>139</v>
      </c>
    </row>
    <row r="516" spans="1:11" x14ac:dyDescent="0.25">
      <c r="A516" s="9" t="s">
        <v>1209</v>
      </c>
      <c r="B516" s="9" t="s">
        <v>1210</v>
      </c>
      <c r="C516" s="9" t="s">
        <v>142</v>
      </c>
      <c r="D516" s="9" t="s">
        <v>143</v>
      </c>
      <c r="E516" s="9" t="s">
        <v>135</v>
      </c>
      <c r="F516" s="9" t="s">
        <v>132</v>
      </c>
      <c r="G516" s="9" t="s">
        <v>132</v>
      </c>
      <c r="H516" s="9" t="s">
        <v>132</v>
      </c>
      <c r="I516" s="9" t="s">
        <v>132</v>
      </c>
      <c r="J516" s="9" t="s">
        <v>147</v>
      </c>
      <c r="K516" s="9" t="s">
        <v>139</v>
      </c>
    </row>
    <row r="517" spans="1:11" x14ac:dyDescent="0.25">
      <c r="A517" s="9" t="s">
        <v>1211</v>
      </c>
      <c r="B517" s="9" t="s">
        <v>1212</v>
      </c>
      <c r="C517" s="9" t="s">
        <v>142</v>
      </c>
      <c r="D517" s="9" t="s">
        <v>143</v>
      </c>
      <c r="E517" s="9" t="s">
        <v>135</v>
      </c>
      <c r="F517" s="9" t="s">
        <v>132</v>
      </c>
      <c r="G517" s="9" t="s">
        <v>132</v>
      </c>
      <c r="H517" s="9" t="s">
        <v>132</v>
      </c>
      <c r="I517" s="9" t="s">
        <v>132</v>
      </c>
      <c r="J517" s="9" t="s">
        <v>147</v>
      </c>
      <c r="K517" s="9" t="s">
        <v>139</v>
      </c>
    </row>
    <row r="518" spans="1:11" x14ac:dyDescent="0.25">
      <c r="A518" s="9" t="s">
        <v>1213</v>
      </c>
      <c r="B518" s="9" t="s">
        <v>1214</v>
      </c>
      <c r="C518" s="9" t="s">
        <v>142</v>
      </c>
      <c r="D518" s="9" t="s">
        <v>143</v>
      </c>
      <c r="E518" s="9" t="s">
        <v>135</v>
      </c>
      <c r="F518" s="9" t="s">
        <v>132</v>
      </c>
      <c r="G518" s="9" t="s">
        <v>132</v>
      </c>
      <c r="H518" s="9" t="s">
        <v>132</v>
      </c>
      <c r="I518" s="9" t="s">
        <v>132</v>
      </c>
      <c r="J518" s="9" t="s">
        <v>144</v>
      </c>
      <c r="K518" s="9" t="s">
        <v>245</v>
      </c>
    </row>
    <row r="519" spans="1:11" x14ac:dyDescent="0.25">
      <c r="A519" s="9" t="s">
        <v>1215</v>
      </c>
      <c r="B519" s="9" t="s">
        <v>1216</v>
      </c>
      <c r="C519" s="9" t="s">
        <v>142</v>
      </c>
      <c r="D519" s="9" t="s">
        <v>143</v>
      </c>
      <c r="E519" s="9" t="s">
        <v>135</v>
      </c>
      <c r="F519" s="9" t="s">
        <v>132</v>
      </c>
      <c r="G519" s="9" t="s">
        <v>132</v>
      </c>
      <c r="H519" s="9" t="s">
        <v>132</v>
      </c>
      <c r="I519" s="9" t="s">
        <v>132</v>
      </c>
      <c r="J519" s="9" t="s">
        <v>138</v>
      </c>
      <c r="K519" s="9" t="s">
        <v>139</v>
      </c>
    </row>
    <row r="520" spans="1:11" x14ac:dyDescent="0.25">
      <c r="A520" s="9" t="s">
        <v>1217</v>
      </c>
      <c r="B520" s="9" t="s">
        <v>1218</v>
      </c>
      <c r="C520" s="9" t="s">
        <v>142</v>
      </c>
      <c r="D520" s="9" t="s">
        <v>143</v>
      </c>
      <c r="E520" s="9" t="s">
        <v>135</v>
      </c>
      <c r="F520" s="9" t="s">
        <v>132</v>
      </c>
      <c r="G520" s="9" t="s">
        <v>132</v>
      </c>
      <c r="H520" s="9" t="s">
        <v>132</v>
      </c>
      <c r="I520" s="9" t="s">
        <v>132</v>
      </c>
      <c r="J520" s="9" t="s">
        <v>1219</v>
      </c>
      <c r="K520" s="9" t="s">
        <v>139</v>
      </c>
    </row>
    <row r="521" spans="1:11" x14ac:dyDescent="0.25">
      <c r="A521" s="9" t="s">
        <v>1220</v>
      </c>
      <c r="B521" s="9" t="s">
        <v>1221</v>
      </c>
      <c r="C521" s="9" t="s">
        <v>142</v>
      </c>
      <c r="D521" s="9" t="s">
        <v>143</v>
      </c>
      <c r="E521" s="9" t="s">
        <v>135</v>
      </c>
      <c r="F521" s="9" t="s">
        <v>132</v>
      </c>
      <c r="G521" s="9" t="s">
        <v>132</v>
      </c>
      <c r="H521" s="9" t="s">
        <v>132</v>
      </c>
      <c r="I521" s="9" t="s">
        <v>132</v>
      </c>
      <c r="J521" s="9" t="s">
        <v>138</v>
      </c>
      <c r="K521" s="9" t="s">
        <v>139</v>
      </c>
    </row>
    <row r="522" spans="1:11" x14ac:dyDescent="0.25">
      <c r="A522" s="9" t="s">
        <v>1222</v>
      </c>
      <c r="B522" s="9" t="s">
        <v>1223</v>
      </c>
      <c r="C522" s="9" t="s">
        <v>142</v>
      </c>
      <c r="D522" s="9" t="s">
        <v>143</v>
      </c>
      <c r="E522" s="9" t="s">
        <v>135</v>
      </c>
      <c r="F522" s="9" t="s">
        <v>132</v>
      </c>
      <c r="G522" s="9" t="s">
        <v>132</v>
      </c>
      <c r="H522" s="9" t="s">
        <v>132</v>
      </c>
      <c r="I522" s="9" t="s">
        <v>132</v>
      </c>
      <c r="J522" s="9" t="s">
        <v>1224</v>
      </c>
      <c r="K522" s="9" t="s">
        <v>139</v>
      </c>
    </row>
    <row r="523" spans="1:11" x14ac:dyDescent="0.25">
      <c r="A523" s="9" t="s">
        <v>1225</v>
      </c>
      <c r="B523" s="9" t="s">
        <v>1226</v>
      </c>
      <c r="C523" s="9" t="s">
        <v>142</v>
      </c>
      <c r="D523" s="9" t="s">
        <v>143</v>
      </c>
      <c r="E523" s="9" t="s">
        <v>135</v>
      </c>
      <c r="F523" s="9" t="s">
        <v>132</v>
      </c>
      <c r="G523" s="9" t="s">
        <v>132</v>
      </c>
      <c r="H523" s="9" t="s">
        <v>132</v>
      </c>
      <c r="I523" s="9" t="s">
        <v>132</v>
      </c>
      <c r="J523" s="9" t="s">
        <v>138</v>
      </c>
      <c r="K523" s="9" t="s">
        <v>139</v>
      </c>
    </row>
    <row r="524" spans="1:11" x14ac:dyDescent="0.25">
      <c r="A524" s="9" t="s">
        <v>1227</v>
      </c>
      <c r="B524" s="9" t="s">
        <v>1228</v>
      </c>
      <c r="C524" s="9" t="s">
        <v>142</v>
      </c>
      <c r="D524" s="9" t="s">
        <v>143</v>
      </c>
      <c r="E524" s="9" t="s">
        <v>135</v>
      </c>
      <c r="F524" s="9" t="s">
        <v>132</v>
      </c>
      <c r="G524" s="9" t="s">
        <v>132</v>
      </c>
      <c r="H524" s="9" t="s">
        <v>132</v>
      </c>
      <c r="I524" s="9" t="s">
        <v>132</v>
      </c>
      <c r="J524" s="9" t="s">
        <v>174</v>
      </c>
      <c r="K524" s="9" t="s">
        <v>139</v>
      </c>
    </row>
    <row r="525" spans="1:11" x14ac:dyDescent="0.25">
      <c r="A525" s="9" t="s">
        <v>1229</v>
      </c>
      <c r="B525" s="9" t="s">
        <v>1230</v>
      </c>
      <c r="C525" s="9" t="s">
        <v>142</v>
      </c>
      <c r="D525" s="9" t="s">
        <v>143</v>
      </c>
      <c r="E525" s="9" t="s">
        <v>135</v>
      </c>
      <c r="F525" s="9" t="s">
        <v>132</v>
      </c>
      <c r="G525" s="9" t="s">
        <v>132</v>
      </c>
      <c r="H525" s="9" t="s">
        <v>132</v>
      </c>
      <c r="I525" s="9" t="s">
        <v>132</v>
      </c>
      <c r="J525" s="9" t="s">
        <v>147</v>
      </c>
      <c r="K525" s="9" t="s">
        <v>245</v>
      </c>
    </row>
    <row r="526" spans="1:11" x14ac:dyDescent="0.25">
      <c r="A526" s="9" t="s">
        <v>1231</v>
      </c>
      <c r="B526" s="9" t="s">
        <v>1232</v>
      </c>
      <c r="C526" s="9" t="s">
        <v>142</v>
      </c>
      <c r="D526" s="9" t="s">
        <v>143</v>
      </c>
      <c r="E526" s="9" t="s">
        <v>135</v>
      </c>
      <c r="F526" s="9" t="s">
        <v>132</v>
      </c>
      <c r="G526" s="9" t="s">
        <v>132</v>
      </c>
      <c r="H526" s="9" t="s">
        <v>132</v>
      </c>
      <c r="I526" s="9" t="s">
        <v>132</v>
      </c>
      <c r="J526" s="9" t="s">
        <v>147</v>
      </c>
      <c r="K526" s="9" t="s">
        <v>139</v>
      </c>
    </row>
    <row r="527" spans="1:11" x14ac:dyDescent="0.25">
      <c r="A527" s="9" t="s">
        <v>1233</v>
      </c>
      <c r="B527" s="9" t="s">
        <v>1234</v>
      </c>
      <c r="C527" s="9" t="s">
        <v>142</v>
      </c>
      <c r="D527" s="9" t="s">
        <v>143</v>
      </c>
      <c r="E527" s="9" t="s">
        <v>135</v>
      </c>
      <c r="F527" s="9" t="s">
        <v>132</v>
      </c>
      <c r="G527" s="9" t="s">
        <v>132</v>
      </c>
      <c r="H527" s="9" t="s">
        <v>132</v>
      </c>
      <c r="I527" s="9" t="s">
        <v>132</v>
      </c>
      <c r="J527" s="9" t="s">
        <v>329</v>
      </c>
      <c r="K527" s="9" t="s">
        <v>245</v>
      </c>
    </row>
    <row r="528" spans="1:11" x14ac:dyDescent="0.25">
      <c r="A528" s="9" t="s">
        <v>1235</v>
      </c>
      <c r="B528" s="9" t="s">
        <v>1236</v>
      </c>
      <c r="C528" s="9" t="s">
        <v>142</v>
      </c>
      <c r="D528" s="9" t="s">
        <v>143</v>
      </c>
      <c r="E528" s="9" t="s">
        <v>135</v>
      </c>
      <c r="F528" s="9" t="s">
        <v>132</v>
      </c>
      <c r="G528" s="9" t="s">
        <v>132</v>
      </c>
      <c r="H528" s="9" t="s">
        <v>132</v>
      </c>
      <c r="I528" s="9" t="s">
        <v>132</v>
      </c>
      <c r="J528" s="9" t="s">
        <v>144</v>
      </c>
      <c r="K528" s="9" t="s">
        <v>139</v>
      </c>
    </row>
    <row r="529" spans="1:11" x14ac:dyDescent="0.25">
      <c r="A529" s="9" t="s">
        <v>1237</v>
      </c>
      <c r="B529" s="9" t="s">
        <v>1238</v>
      </c>
      <c r="C529" s="9" t="s">
        <v>142</v>
      </c>
      <c r="D529" s="9" t="s">
        <v>143</v>
      </c>
      <c r="E529" s="9" t="s">
        <v>135</v>
      </c>
      <c r="F529" s="9" t="s">
        <v>132</v>
      </c>
      <c r="G529" s="9" t="s">
        <v>132</v>
      </c>
      <c r="H529" s="9" t="s">
        <v>132</v>
      </c>
      <c r="I529" s="9" t="s">
        <v>132</v>
      </c>
      <c r="J529" s="9" t="s">
        <v>1239</v>
      </c>
      <c r="K529" s="9" t="s">
        <v>139</v>
      </c>
    </row>
    <row r="530" spans="1:11" x14ac:dyDescent="0.25">
      <c r="A530" s="9" t="s">
        <v>1240</v>
      </c>
      <c r="B530" s="9" t="s">
        <v>1241</v>
      </c>
      <c r="C530" s="9" t="s">
        <v>142</v>
      </c>
      <c r="D530" s="9" t="s">
        <v>143</v>
      </c>
      <c r="E530" s="9" t="s">
        <v>135</v>
      </c>
      <c r="F530" s="9" t="s">
        <v>132</v>
      </c>
      <c r="G530" s="9" t="s">
        <v>132</v>
      </c>
      <c r="H530" s="9" t="s">
        <v>132</v>
      </c>
      <c r="I530" s="9" t="s">
        <v>132</v>
      </c>
      <c r="J530" s="9" t="s">
        <v>147</v>
      </c>
      <c r="K530" s="9" t="s">
        <v>275</v>
      </c>
    </row>
    <row r="531" spans="1:11" x14ac:dyDescent="0.25">
      <c r="A531" s="9" t="s">
        <v>1242</v>
      </c>
      <c r="B531" s="9" t="s">
        <v>1243</v>
      </c>
      <c r="C531" s="9" t="s">
        <v>142</v>
      </c>
      <c r="D531" s="9" t="s">
        <v>143</v>
      </c>
      <c r="E531" s="9" t="s">
        <v>135</v>
      </c>
      <c r="F531" s="9" t="s">
        <v>132</v>
      </c>
      <c r="G531" s="9" t="s">
        <v>132</v>
      </c>
      <c r="H531" s="9" t="s">
        <v>132</v>
      </c>
      <c r="I531" s="9" t="s">
        <v>132</v>
      </c>
      <c r="J531" s="9" t="s">
        <v>1024</v>
      </c>
      <c r="K531" s="9" t="s">
        <v>139</v>
      </c>
    </row>
    <row r="532" spans="1:11" x14ac:dyDescent="0.25">
      <c r="A532" s="9" t="s">
        <v>1244</v>
      </c>
      <c r="B532" s="9" t="s">
        <v>1245</v>
      </c>
      <c r="C532" s="9" t="s">
        <v>142</v>
      </c>
      <c r="D532" s="9" t="s">
        <v>143</v>
      </c>
      <c r="E532" s="9" t="s">
        <v>135</v>
      </c>
      <c r="F532" s="9" t="s">
        <v>132</v>
      </c>
      <c r="G532" s="9" t="s">
        <v>132</v>
      </c>
      <c r="H532" s="9" t="s">
        <v>132</v>
      </c>
      <c r="I532" s="9" t="s">
        <v>132</v>
      </c>
      <c r="J532" s="9" t="s">
        <v>144</v>
      </c>
      <c r="K532" s="9" t="s">
        <v>245</v>
      </c>
    </row>
    <row r="533" spans="1:11" x14ac:dyDescent="0.25">
      <c r="A533" s="9" t="s">
        <v>1246</v>
      </c>
      <c r="B533" s="9" t="s">
        <v>1247</v>
      </c>
      <c r="C533" s="9" t="s">
        <v>142</v>
      </c>
      <c r="D533" s="9" t="s">
        <v>143</v>
      </c>
      <c r="E533" s="9" t="s">
        <v>135</v>
      </c>
      <c r="F533" s="9" t="s">
        <v>132</v>
      </c>
      <c r="G533" s="9" t="s">
        <v>132</v>
      </c>
      <c r="H533" s="9" t="s">
        <v>132</v>
      </c>
      <c r="I533" s="9" t="s">
        <v>132</v>
      </c>
      <c r="J533" s="9" t="s">
        <v>326</v>
      </c>
      <c r="K533" s="9" t="s">
        <v>139</v>
      </c>
    </row>
    <row r="534" spans="1:11" x14ac:dyDescent="0.25">
      <c r="A534" s="9" t="s">
        <v>1248</v>
      </c>
      <c r="B534" s="9" t="s">
        <v>1249</v>
      </c>
      <c r="C534" s="9" t="s">
        <v>142</v>
      </c>
      <c r="D534" s="9" t="s">
        <v>143</v>
      </c>
      <c r="E534" s="9" t="s">
        <v>135</v>
      </c>
      <c r="F534" s="9" t="s">
        <v>132</v>
      </c>
      <c r="G534" s="9" t="s">
        <v>132</v>
      </c>
      <c r="H534" s="9" t="s">
        <v>132</v>
      </c>
      <c r="I534" s="9" t="s">
        <v>132</v>
      </c>
      <c r="J534" s="9" t="s">
        <v>144</v>
      </c>
      <c r="K534" s="9" t="s">
        <v>139</v>
      </c>
    </row>
    <row r="535" spans="1:11" x14ac:dyDescent="0.25">
      <c r="A535" s="9" t="s">
        <v>1250</v>
      </c>
      <c r="B535" s="9" t="s">
        <v>1251</v>
      </c>
      <c r="C535" s="9" t="s">
        <v>142</v>
      </c>
      <c r="D535" s="9" t="s">
        <v>143</v>
      </c>
      <c r="E535" s="9" t="s">
        <v>135</v>
      </c>
      <c r="F535" s="9" t="s">
        <v>132</v>
      </c>
      <c r="G535" s="9" t="s">
        <v>132</v>
      </c>
      <c r="H535" s="9" t="s">
        <v>132</v>
      </c>
      <c r="I535" s="9" t="s">
        <v>132</v>
      </c>
      <c r="J535" s="9" t="s">
        <v>144</v>
      </c>
      <c r="K535" s="9" t="s">
        <v>139</v>
      </c>
    </row>
    <row r="536" spans="1:11" x14ac:dyDescent="0.25">
      <c r="A536" s="9" t="s">
        <v>1252</v>
      </c>
      <c r="B536" s="9" t="s">
        <v>1253</v>
      </c>
      <c r="C536" s="9" t="s">
        <v>142</v>
      </c>
      <c r="D536" s="9" t="s">
        <v>143</v>
      </c>
      <c r="E536" s="9" t="s">
        <v>135</v>
      </c>
      <c r="F536" s="9" t="s">
        <v>132</v>
      </c>
      <c r="G536" s="9" t="s">
        <v>132</v>
      </c>
      <c r="H536" s="9" t="s">
        <v>132</v>
      </c>
      <c r="I536" s="9" t="s">
        <v>132</v>
      </c>
      <c r="J536" s="9" t="s">
        <v>144</v>
      </c>
      <c r="K536" s="9" t="s">
        <v>245</v>
      </c>
    </row>
    <row r="537" spans="1:11" x14ac:dyDescent="0.25">
      <c r="A537" s="9" t="s">
        <v>1254</v>
      </c>
      <c r="B537" s="9" t="s">
        <v>1255</v>
      </c>
      <c r="C537" s="9" t="s">
        <v>142</v>
      </c>
      <c r="D537" s="9" t="s">
        <v>143</v>
      </c>
      <c r="E537" s="9" t="s">
        <v>135</v>
      </c>
      <c r="F537" s="9" t="s">
        <v>132</v>
      </c>
      <c r="G537" s="9" t="s">
        <v>132</v>
      </c>
      <c r="H537" s="9" t="s">
        <v>132</v>
      </c>
      <c r="I537" s="9" t="s">
        <v>132</v>
      </c>
      <c r="J537" s="9" t="s">
        <v>144</v>
      </c>
      <c r="K537" s="9" t="s">
        <v>139</v>
      </c>
    </row>
    <row r="538" spans="1:11" x14ac:dyDescent="0.25">
      <c r="A538" s="9" t="s">
        <v>1256</v>
      </c>
      <c r="B538" s="9" t="s">
        <v>1257</v>
      </c>
      <c r="C538" s="9" t="s">
        <v>142</v>
      </c>
      <c r="D538" s="9" t="s">
        <v>143</v>
      </c>
      <c r="E538" s="9" t="s">
        <v>135</v>
      </c>
      <c r="F538" s="9" t="s">
        <v>132</v>
      </c>
      <c r="G538" s="9" t="s">
        <v>132</v>
      </c>
      <c r="H538" s="9" t="s">
        <v>132</v>
      </c>
      <c r="I538" s="9" t="s">
        <v>132</v>
      </c>
      <c r="J538" s="9" t="s">
        <v>144</v>
      </c>
      <c r="K538" s="9" t="s">
        <v>245</v>
      </c>
    </row>
    <row r="539" spans="1:11" x14ac:dyDescent="0.25">
      <c r="A539" s="9" t="s">
        <v>1258</v>
      </c>
      <c r="B539" s="9" t="s">
        <v>1259</v>
      </c>
      <c r="C539" s="9" t="s">
        <v>142</v>
      </c>
      <c r="D539" s="9" t="s">
        <v>143</v>
      </c>
      <c r="E539" s="9" t="s">
        <v>135</v>
      </c>
      <c r="F539" s="9" t="s">
        <v>132</v>
      </c>
      <c r="G539" s="9" t="s">
        <v>132</v>
      </c>
      <c r="H539" s="9" t="s">
        <v>132</v>
      </c>
      <c r="I539" s="9" t="s">
        <v>132</v>
      </c>
      <c r="J539" s="9" t="s">
        <v>290</v>
      </c>
      <c r="K539" s="9" t="s">
        <v>139</v>
      </c>
    </row>
    <row r="540" spans="1:11" x14ac:dyDescent="0.25">
      <c r="A540" s="9" t="s">
        <v>1260</v>
      </c>
      <c r="B540" s="9" t="s">
        <v>1261</v>
      </c>
      <c r="C540" s="9" t="s">
        <v>142</v>
      </c>
      <c r="D540" s="9" t="s">
        <v>143</v>
      </c>
      <c r="E540" s="9" t="s">
        <v>135</v>
      </c>
      <c r="F540" s="9" t="s">
        <v>132</v>
      </c>
      <c r="G540" s="9" t="s">
        <v>132</v>
      </c>
      <c r="H540" s="9" t="s">
        <v>132</v>
      </c>
      <c r="I540" s="9" t="s">
        <v>132</v>
      </c>
      <c r="J540" s="9" t="s">
        <v>688</v>
      </c>
      <c r="K540" s="9" t="s">
        <v>139</v>
      </c>
    </row>
    <row r="541" spans="1:11" x14ac:dyDescent="0.25">
      <c r="A541" s="9" t="s">
        <v>1262</v>
      </c>
      <c r="B541" s="9" t="s">
        <v>1263</v>
      </c>
      <c r="C541" s="9" t="s">
        <v>142</v>
      </c>
      <c r="D541" s="9" t="s">
        <v>143</v>
      </c>
      <c r="E541" s="9" t="s">
        <v>135</v>
      </c>
      <c r="F541" s="9" t="s">
        <v>132</v>
      </c>
      <c r="G541" s="9" t="s">
        <v>132</v>
      </c>
      <c r="H541" s="9" t="s">
        <v>132</v>
      </c>
      <c r="I541" s="9" t="s">
        <v>132</v>
      </c>
      <c r="J541" s="9" t="s">
        <v>329</v>
      </c>
      <c r="K541" s="9" t="s">
        <v>245</v>
      </c>
    </row>
    <row r="542" spans="1:11" x14ac:dyDescent="0.25">
      <c r="A542" s="9" t="s">
        <v>1264</v>
      </c>
      <c r="B542" s="9" t="s">
        <v>1265</v>
      </c>
      <c r="C542" s="9" t="s">
        <v>142</v>
      </c>
      <c r="D542" s="9" t="s">
        <v>143</v>
      </c>
      <c r="E542" s="9" t="s">
        <v>135</v>
      </c>
      <c r="F542" s="9" t="s">
        <v>132</v>
      </c>
      <c r="G542" s="9" t="s">
        <v>132</v>
      </c>
      <c r="H542" s="9" t="s">
        <v>132</v>
      </c>
      <c r="I542" s="9" t="s">
        <v>132</v>
      </c>
      <c r="J542" s="9" t="s">
        <v>147</v>
      </c>
      <c r="K542" s="9" t="s">
        <v>139</v>
      </c>
    </row>
    <row r="543" spans="1:11" x14ac:dyDescent="0.25">
      <c r="A543" s="9" t="s">
        <v>1266</v>
      </c>
      <c r="B543" s="9" t="s">
        <v>1267</v>
      </c>
      <c r="C543" s="9" t="s">
        <v>142</v>
      </c>
      <c r="D543" s="9" t="s">
        <v>143</v>
      </c>
      <c r="E543" s="9" t="s">
        <v>135</v>
      </c>
      <c r="F543" s="9" t="s">
        <v>132</v>
      </c>
      <c r="G543" s="9" t="s">
        <v>132</v>
      </c>
      <c r="H543" s="9" t="s">
        <v>132</v>
      </c>
      <c r="I543" s="9" t="s">
        <v>132</v>
      </c>
      <c r="J543" s="9" t="s">
        <v>287</v>
      </c>
      <c r="K543" s="9" t="s">
        <v>139</v>
      </c>
    </row>
    <row r="544" spans="1:11" x14ac:dyDescent="0.25">
      <c r="A544" s="9" t="s">
        <v>1268</v>
      </c>
      <c r="B544" s="9" t="s">
        <v>1269</v>
      </c>
      <c r="C544" s="9" t="s">
        <v>142</v>
      </c>
      <c r="D544" s="9" t="s">
        <v>143</v>
      </c>
      <c r="E544" s="9" t="s">
        <v>135</v>
      </c>
      <c r="F544" s="9" t="s">
        <v>132</v>
      </c>
      <c r="G544" s="9" t="s">
        <v>132</v>
      </c>
      <c r="H544" s="9" t="s">
        <v>132</v>
      </c>
      <c r="I544" s="9" t="s">
        <v>132</v>
      </c>
      <c r="J544" s="9" t="s">
        <v>1270</v>
      </c>
      <c r="K544" s="9" t="s">
        <v>139</v>
      </c>
    </row>
    <row r="545" spans="1:11" x14ac:dyDescent="0.25">
      <c r="A545" s="9" t="s">
        <v>1271</v>
      </c>
      <c r="B545" s="9" t="s">
        <v>1272</v>
      </c>
      <c r="C545" s="9" t="s">
        <v>142</v>
      </c>
      <c r="D545" s="9" t="s">
        <v>143</v>
      </c>
      <c r="E545" s="9" t="s">
        <v>135</v>
      </c>
      <c r="F545" s="9" t="s">
        <v>132</v>
      </c>
      <c r="G545" s="9" t="s">
        <v>132</v>
      </c>
      <c r="H545" s="9" t="s">
        <v>132</v>
      </c>
      <c r="I545" s="9" t="s">
        <v>132</v>
      </c>
      <c r="J545" s="9" t="s">
        <v>329</v>
      </c>
      <c r="K545" s="9" t="s">
        <v>245</v>
      </c>
    </row>
    <row r="546" spans="1:11" x14ac:dyDescent="0.25">
      <c r="A546" s="9" t="s">
        <v>1273</v>
      </c>
      <c r="B546" s="9" t="s">
        <v>281</v>
      </c>
      <c r="C546" s="9" t="s">
        <v>142</v>
      </c>
      <c r="D546" s="9" t="s">
        <v>143</v>
      </c>
      <c r="E546" s="9" t="s">
        <v>135</v>
      </c>
      <c r="F546" s="9" t="s">
        <v>132</v>
      </c>
      <c r="G546" s="9" t="s">
        <v>132</v>
      </c>
      <c r="H546" s="9" t="s">
        <v>132</v>
      </c>
      <c r="I546" s="9" t="s">
        <v>132</v>
      </c>
      <c r="J546" s="9" t="s">
        <v>147</v>
      </c>
      <c r="K546" s="9" t="s">
        <v>245</v>
      </c>
    </row>
    <row r="547" spans="1:11" x14ac:dyDescent="0.25">
      <c r="A547" s="9" t="s">
        <v>1274</v>
      </c>
      <c r="B547" s="9" t="s">
        <v>1275</v>
      </c>
      <c r="C547" s="9" t="s">
        <v>142</v>
      </c>
      <c r="D547" s="9" t="s">
        <v>143</v>
      </c>
      <c r="E547" s="9" t="s">
        <v>135</v>
      </c>
      <c r="F547" s="9" t="s">
        <v>132</v>
      </c>
      <c r="G547" s="9" t="s">
        <v>132</v>
      </c>
      <c r="H547" s="9" t="s">
        <v>132</v>
      </c>
      <c r="I547" s="9" t="s">
        <v>132</v>
      </c>
      <c r="J547" s="9" t="s">
        <v>329</v>
      </c>
      <c r="K547" s="9" t="s">
        <v>245</v>
      </c>
    </row>
    <row r="548" spans="1:11" x14ac:dyDescent="0.25">
      <c r="A548" s="9" t="s">
        <v>1276</v>
      </c>
      <c r="B548" s="9" t="s">
        <v>1277</v>
      </c>
      <c r="C548" s="9" t="s">
        <v>142</v>
      </c>
      <c r="D548" s="9" t="s">
        <v>143</v>
      </c>
      <c r="E548" s="9" t="s">
        <v>135</v>
      </c>
      <c r="F548" s="9" t="s">
        <v>132</v>
      </c>
      <c r="G548" s="9" t="s">
        <v>132</v>
      </c>
      <c r="H548" s="9" t="s">
        <v>132</v>
      </c>
      <c r="I548" s="9" t="s">
        <v>132</v>
      </c>
      <c r="J548" s="9" t="s">
        <v>312</v>
      </c>
      <c r="K548" s="9" t="s">
        <v>139</v>
      </c>
    </row>
    <row r="549" spans="1:11" x14ac:dyDescent="0.25">
      <c r="A549" s="9" t="s">
        <v>1278</v>
      </c>
      <c r="B549" s="9" t="s">
        <v>1277</v>
      </c>
      <c r="C549" s="9" t="s">
        <v>142</v>
      </c>
      <c r="D549" s="9" t="s">
        <v>143</v>
      </c>
      <c r="E549" s="9" t="s">
        <v>135</v>
      </c>
      <c r="F549" s="9" t="s">
        <v>132</v>
      </c>
      <c r="G549" s="9" t="s">
        <v>132</v>
      </c>
      <c r="H549" s="9" t="s">
        <v>132</v>
      </c>
      <c r="I549" s="9" t="s">
        <v>132</v>
      </c>
      <c r="J549" s="9" t="s">
        <v>312</v>
      </c>
      <c r="K549" s="9" t="s">
        <v>139</v>
      </c>
    </row>
    <row r="550" spans="1:11" x14ac:dyDescent="0.25">
      <c r="A550" s="9" t="s">
        <v>1279</v>
      </c>
      <c r="B550" s="9" t="s">
        <v>1280</v>
      </c>
      <c r="C550" s="9" t="s">
        <v>142</v>
      </c>
      <c r="D550" s="9" t="s">
        <v>143</v>
      </c>
      <c r="E550" s="9" t="s">
        <v>135</v>
      </c>
      <c r="F550" s="9" t="s">
        <v>132</v>
      </c>
      <c r="G550" s="9" t="s">
        <v>132</v>
      </c>
      <c r="H550" s="9" t="s">
        <v>132</v>
      </c>
      <c r="I550" s="9" t="s">
        <v>132</v>
      </c>
      <c r="J550" s="9" t="s">
        <v>312</v>
      </c>
      <c r="K550" s="9" t="s">
        <v>139</v>
      </c>
    </row>
    <row r="551" spans="1:11" x14ac:dyDescent="0.25">
      <c r="A551" s="9" t="s">
        <v>1281</v>
      </c>
      <c r="B551" s="9" t="s">
        <v>1282</v>
      </c>
      <c r="C551" s="9" t="s">
        <v>142</v>
      </c>
      <c r="D551" s="9" t="s">
        <v>143</v>
      </c>
      <c r="E551" s="9" t="s">
        <v>135</v>
      </c>
      <c r="F551" s="9" t="s">
        <v>132</v>
      </c>
      <c r="G551" s="9" t="s">
        <v>132</v>
      </c>
      <c r="H551" s="9" t="s">
        <v>132</v>
      </c>
      <c r="I551" s="9" t="s">
        <v>132</v>
      </c>
      <c r="J551" s="9" t="s">
        <v>312</v>
      </c>
      <c r="K551" s="9" t="s">
        <v>139</v>
      </c>
    </row>
    <row r="552" spans="1:11" x14ac:dyDescent="0.25">
      <c r="A552" s="9" t="s">
        <v>1283</v>
      </c>
      <c r="B552" s="9" t="s">
        <v>1284</v>
      </c>
      <c r="C552" s="9" t="s">
        <v>142</v>
      </c>
      <c r="D552" s="9" t="s">
        <v>143</v>
      </c>
      <c r="E552" s="9" t="s">
        <v>135</v>
      </c>
      <c r="F552" s="9" t="s">
        <v>132</v>
      </c>
      <c r="G552" s="9" t="s">
        <v>132</v>
      </c>
      <c r="H552" s="9" t="s">
        <v>132</v>
      </c>
      <c r="I552" s="9" t="s">
        <v>132</v>
      </c>
      <c r="J552" s="9" t="s">
        <v>174</v>
      </c>
      <c r="K552" s="9" t="s">
        <v>139</v>
      </c>
    </row>
    <row r="553" spans="1:11" x14ac:dyDescent="0.25">
      <c r="A553" s="9" t="s">
        <v>1285</v>
      </c>
      <c r="B553" s="9" t="s">
        <v>1286</v>
      </c>
      <c r="C553" s="9" t="s">
        <v>142</v>
      </c>
      <c r="D553" s="9" t="s">
        <v>143</v>
      </c>
      <c r="E553" s="9" t="s">
        <v>135</v>
      </c>
      <c r="F553" s="9" t="s">
        <v>132</v>
      </c>
      <c r="G553" s="9" t="s">
        <v>132</v>
      </c>
      <c r="H553" s="9" t="s">
        <v>132</v>
      </c>
      <c r="I553" s="9" t="s">
        <v>132</v>
      </c>
      <c r="J553" s="9" t="s">
        <v>147</v>
      </c>
      <c r="K553" s="9" t="s">
        <v>139</v>
      </c>
    </row>
    <row r="554" spans="1:11" x14ac:dyDescent="0.25">
      <c r="A554" s="9" t="s">
        <v>1287</v>
      </c>
      <c r="B554" s="9" t="s">
        <v>1288</v>
      </c>
      <c r="C554" s="9" t="s">
        <v>142</v>
      </c>
      <c r="D554" s="9" t="s">
        <v>143</v>
      </c>
      <c r="E554" s="9" t="s">
        <v>135</v>
      </c>
      <c r="F554" s="9" t="s">
        <v>132</v>
      </c>
      <c r="G554" s="9" t="s">
        <v>132</v>
      </c>
      <c r="H554" s="9" t="s">
        <v>132</v>
      </c>
      <c r="I554" s="9" t="s">
        <v>132</v>
      </c>
      <c r="J554" s="9" t="s">
        <v>312</v>
      </c>
      <c r="K554" s="9" t="s">
        <v>139</v>
      </c>
    </row>
    <row r="555" spans="1:11" x14ac:dyDescent="0.25">
      <c r="A555" s="9" t="s">
        <v>1289</v>
      </c>
      <c r="B555" s="9" t="s">
        <v>1290</v>
      </c>
      <c r="C555" s="9" t="s">
        <v>142</v>
      </c>
      <c r="D555" s="9" t="s">
        <v>143</v>
      </c>
      <c r="E555" s="9" t="s">
        <v>135</v>
      </c>
      <c r="F555" s="9" t="s">
        <v>132</v>
      </c>
      <c r="G555" s="9" t="s">
        <v>132</v>
      </c>
      <c r="H555" s="9" t="s">
        <v>132</v>
      </c>
      <c r="I555" s="9" t="s">
        <v>132</v>
      </c>
      <c r="J555" s="9" t="s">
        <v>312</v>
      </c>
      <c r="K555" s="9" t="s">
        <v>139</v>
      </c>
    </row>
    <row r="556" spans="1:11" x14ac:dyDescent="0.25">
      <c r="A556" s="9" t="s">
        <v>1291</v>
      </c>
      <c r="B556" s="9" t="s">
        <v>1292</v>
      </c>
      <c r="C556" s="9" t="s">
        <v>142</v>
      </c>
      <c r="D556" s="9" t="s">
        <v>143</v>
      </c>
      <c r="E556" s="9" t="s">
        <v>135</v>
      </c>
      <c r="F556" s="9" t="s">
        <v>132</v>
      </c>
      <c r="G556" s="9" t="s">
        <v>132</v>
      </c>
      <c r="H556" s="9" t="s">
        <v>132</v>
      </c>
      <c r="I556" s="9" t="s">
        <v>132</v>
      </c>
      <c r="J556" s="9" t="s">
        <v>147</v>
      </c>
      <c r="K556" s="9" t="s">
        <v>139</v>
      </c>
    </row>
    <row r="557" spans="1:11" x14ac:dyDescent="0.25">
      <c r="A557" s="9" t="s">
        <v>1293</v>
      </c>
      <c r="B557" s="9" t="s">
        <v>1294</v>
      </c>
      <c r="C557" s="9" t="s">
        <v>142</v>
      </c>
      <c r="D557" s="9" t="s">
        <v>143</v>
      </c>
      <c r="E557" s="9" t="s">
        <v>135</v>
      </c>
      <c r="F557" s="9" t="s">
        <v>132</v>
      </c>
      <c r="G557" s="9" t="s">
        <v>132</v>
      </c>
      <c r="H557" s="9" t="s">
        <v>132</v>
      </c>
      <c r="I557" s="9" t="s">
        <v>132</v>
      </c>
      <c r="J557" s="9" t="s">
        <v>147</v>
      </c>
      <c r="K557" s="9" t="s">
        <v>139</v>
      </c>
    </row>
    <row r="558" spans="1:11" x14ac:dyDescent="0.25">
      <c r="A558" s="9" t="s">
        <v>136</v>
      </c>
      <c r="B558" s="9" t="s">
        <v>1295</v>
      </c>
      <c r="C558" s="9" t="s">
        <v>142</v>
      </c>
      <c r="D558" s="9" t="s">
        <v>143</v>
      </c>
      <c r="E558" s="9" t="s">
        <v>135</v>
      </c>
      <c r="F558" s="9" t="s">
        <v>132</v>
      </c>
      <c r="G558" s="9" t="s">
        <v>132</v>
      </c>
      <c r="H558" s="9" t="s">
        <v>132</v>
      </c>
      <c r="I558" s="9" t="s">
        <v>132</v>
      </c>
      <c r="J558" s="9" t="s">
        <v>138</v>
      </c>
      <c r="K558" s="9" t="s">
        <v>139</v>
      </c>
    </row>
    <row r="559" spans="1:11" x14ac:dyDescent="0.25">
      <c r="A559" s="9" t="s">
        <v>1296</v>
      </c>
      <c r="B559" s="9" t="s">
        <v>1297</v>
      </c>
      <c r="C559" s="9" t="s">
        <v>142</v>
      </c>
      <c r="D559" s="9" t="s">
        <v>143</v>
      </c>
      <c r="E559" s="9" t="s">
        <v>135</v>
      </c>
      <c r="F559" s="9" t="s">
        <v>132</v>
      </c>
      <c r="G559" s="9" t="s">
        <v>132</v>
      </c>
      <c r="H559" s="9" t="s">
        <v>132</v>
      </c>
      <c r="I559" s="9" t="s">
        <v>132</v>
      </c>
      <c r="J559" s="9" t="s">
        <v>1298</v>
      </c>
      <c r="K559" s="9" t="s">
        <v>139</v>
      </c>
    </row>
    <row r="560" spans="1:11" x14ac:dyDescent="0.25">
      <c r="A560" s="9" t="s">
        <v>1299</v>
      </c>
      <c r="B560" s="9" t="s">
        <v>1300</v>
      </c>
      <c r="C560" s="9" t="s">
        <v>142</v>
      </c>
      <c r="D560" s="9" t="s">
        <v>143</v>
      </c>
      <c r="E560" s="9" t="s">
        <v>135</v>
      </c>
      <c r="F560" s="9" t="s">
        <v>132</v>
      </c>
      <c r="G560" s="9" t="s">
        <v>132</v>
      </c>
      <c r="H560" s="9" t="s">
        <v>132</v>
      </c>
      <c r="I560" s="9" t="s">
        <v>132</v>
      </c>
      <c r="J560" s="9" t="s">
        <v>147</v>
      </c>
      <c r="K560" s="9" t="s">
        <v>139</v>
      </c>
    </row>
    <row r="561" spans="1:11" x14ac:dyDescent="0.25">
      <c r="A561" s="9" t="s">
        <v>1301</v>
      </c>
      <c r="B561" s="9" t="s">
        <v>1302</v>
      </c>
      <c r="C561" s="9" t="s">
        <v>142</v>
      </c>
      <c r="D561" s="9" t="s">
        <v>143</v>
      </c>
      <c r="E561" s="9" t="s">
        <v>135</v>
      </c>
      <c r="F561" s="9" t="s">
        <v>132</v>
      </c>
      <c r="G561" s="9" t="s">
        <v>132</v>
      </c>
      <c r="H561" s="9" t="s">
        <v>132</v>
      </c>
      <c r="I561" s="9" t="s">
        <v>132</v>
      </c>
      <c r="J561" s="9" t="s">
        <v>147</v>
      </c>
      <c r="K561" s="9" t="s">
        <v>139</v>
      </c>
    </row>
    <row r="562" spans="1:11" x14ac:dyDescent="0.25">
      <c r="A562" s="9" t="s">
        <v>1303</v>
      </c>
      <c r="B562" s="9" t="s">
        <v>1304</v>
      </c>
      <c r="C562" s="9" t="s">
        <v>142</v>
      </c>
      <c r="D562" s="9" t="s">
        <v>143</v>
      </c>
      <c r="E562" s="9" t="s">
        <v>135</v>
      </c>
      <c r="F562" s="9" t="s">
        <v>132</v>
      </c>
      <c r="G562" s="9" t="s">
        <v>132</v>
      </c>
      <c r="H562" s="9" t="s">
        <v>132</v>
      </c>
      <c r="I562" s="9" t="s">
        <v>132</v>
      </c>
      <c r="J562" s="9" t="s">
        <v>147</v>
      </c>
      <c r="K562" s="9" t="s">
        <v>139</v>
      </c>
    </row>
    <row r="563" spans="1:11" x14ac:dyDescent="0.25">
      <c r="A563" s="9" t="s">
        <v>1305</v>
      </c>
      <c r="B563" s="9" t="s">
        <v>1306</v>
      </c>
      <c r="C563" s="9" t="s">
        <v>142</v>
      </c>
      <c r="D563" s="9" t="s">
        <v>143</v>
      </c>
      <c r="E563" s="9" t="s">
        <v>135</v>
      </c>
      <c r="F563" s="9" t="s">
        <v>132</v>
      </c>
      <c r="G563" s="9" t="s">
        <v>132</v>
      </c>
      <c r="H563" s="9" t="s">
        <v>132</v>
      </c>
      <c r="I563" s="9" t="s">
        <v>132</v>
      </c>
      <c r="J563" s="9" t="s">
        <v>1307</v>
      </c>
      <c r="K563" s="9" t="s">
        <v>139</v>
      </c>
    </row>
    <row r="564" spans="1:11" x14ac:dyDescent="0.25">
      <c r="A564" s="9" t="s">
        <v>1308</v>
      </c>
      <c r="B564" s="9" t="s">
        <v>1309</v>
      </c>
      <c r="C564" s="9" t="s">
        <v>142</v>
      </c>
      <c r="D564" s="9" t="s">
        <v>143</v>
      </c>
      <c r="E564" s="9" t="s">
        <v>135</v>
      </c>
      <c r="F564" s="9" t="s">
        <v>132</v>
      </c>
      <c r="G564" s="9" t="s">
        <v>132</v>
      </c>
      <c r="H564" s="9" t="s">
        <v>132</v>
      </c>
      <c r="I564" s="9" t="s">
        <v>132</v>
      </c>
      <c r="J564" s="9" t="s">
        <v>1307</v>
      </c>
      <c r="K564" s="9" t="s">
        <v>139</v>
      </c>
    </row>
    <row r="565" spans="1:11" x14ac:dyDescent="0.25">
      <c r="A565" s="9" t="s">
        <v>1310</v>
      </c>
      <c r="B565" s="9" t="s">
        <v>1311</v>
      </c>
      <c r="C565" s="9" t="s">
        <v>142</v>
      </c>
      <c r="D565" s="9" t="s">
        <v>143</v>
      </c>
      <c r="E565" s="9" t="s">
        <v>135</v>
      </c>
      <c r="F565" s="9" t="s">
        <v>132</v>
      </c>
      <c r="G565" s="9" t="s">
        <v>132</v>
      </c>
      <c r="H565" s="9" t="s">
        <v>132</v>
      </c>
      <c r="I565" s="9" t="s">
        <v>132</v>
      </c>
      <c r="J565" s="9" t="s">
        <v>1307</v>
      </c>
      <c r="K565" s="9" t="s">
        <v>139</v>
      </c>
    </row>
    <row r="566" spans="1:11" x14ac:dyDescent="0.25">
      <c r="A566" s="9" t="s">
        <v>1312</v>
      </c>
      <c r="B566" s="9" t="s">
        <v>1313</v>
      </c>
      <c r="C566" s="9" t="s">
        <v>142</v>
      </c>
      <c r="D566" s="9" t="s">
        <v>143</v>
      </c>
      <c r="E566" s="9" t="s">
        <v>135</v>
      </c>
      <c r="F566" s="9" t="s">
        <v>132</v>
      </c>
      <c r="G566" s="9" t="s">
        <v>132</v>
      </c>
      <c r="H566" s="9" t="s">
        <v>132</v>
      </c>
      <c r="I566" s="9" t="s">
        <v>132</v>
      </c>
      <c r="J566" s="9" t="s">
        <v>1307</v>
      </c>
      <c r="K566" s="9" t="s">
        <v>139</v>
      </c>
    </row>
    <row r="567" spans="1:11" x14ac:dyDescent="0.25">
      <c r="A567" s="9" t="s">
        <v>1314</v>
      </c>
      <c r="B567" s="9" t="s">
        <v>1315</v>
      </c>
      <c r="C567" s="9" t="s">
        <v>142</v>
      </c>
      <c r="D567" s="9" t="s">
        <v>143</v>
      </c>
      <c r="E567" s="9" t="s">
        <v>135</v>
      </c>
      <c r="F567" s="9" t="s">
        <v>132</v>
      </c>
      <c r="G567" s="9" t="s">
        <v>132</v>
      </c>
      <c r="H567" s="9" t="s">
        <v>132</v>
      </c>
      <c r="I567" s="9" t="s">
        <v>132</v>
      </c>
      <c r="J567" s="9" t="s">
        <v>1307</v>
      </c>
      <c r="K567" s="9" t="s">
        <v>139</v>
      </c>
    </row>
    <row r="568" spans="1:11" x14ac:dyDescent="0.25">
      <c r="A568" s="9" t="s">
        <v>1316</v>
      </c>
      <c r="B568" s="9" t="s">
        <v>1317</v>
      </c>
      <c r="C568" s="9" t="s">
        <v>142</v>
      </c>
      <c r="D568" s="9" t="s">
        <v>143</v>
      </c>
      <c r="E568" s="9" t="s">
        <v>135</v>
      </c>
      <c r="F568" s="9" t="s">
        <v>132</v>
      </c>
      <c r="G568" s="9" t="s">
        <v>132</v>
      </c>
      <c r="H568" s="9" t="s">
        <v>132</v>
      </c>
      <c r="I568" s="9" t="s">
        <v>132</v>
      </c>
      <c r="J568" s="9" t="s">
        <v>1307</v>
      </c>
      <c r="K568" s="9" t="s">
        <v>139</v>
      </c>
    </row>
    <row r="569" spans="1:11" x14ac:dyDescent="0.25">
      <c r="A569" s="9" t="s">
        <v>1318</v>
      </c>
      <c r="B569" s="9" t="s">
        <v>1319</v>
      </c>
      <c r="C569" s="9" t="s">
        <v>142</v>
      </c>
      <c r="D569" s="9" t="s">
        <v>143</v>
      </c>
      <c r="E569" s="9" t="s">
        <v>135</v>
      </c>
      <c r="F569" s="9" t="s">
        <v>132</v>
      </c>
      <c r="G569" s="9" t="s">
        <v>132</v>
      </c>
      <c r="H569" s="9" t="s">
        <v>132</v>
      </c>
      <c r="I569" s="9" t="s">
        <v>132</v>
      </c>
      <c r="J569" s="9" t="s">
        <v>1307</v>
      </c>
      <c r="K569" s="9" t="s">
        <v>139</v>
      </c>
    </row>
    <row r="570" spans="1:11" x14ac:dyDescent="0.25">
      <c r="A570" s="9" t="s">
        <v>1320</v>
      </c>
      <c r="B570" s="9" t="s">
        <v>1321</v>
      </c>
      <c r="C570" s="9" t="s">
        <v>142</v>
      </c>
      <c r="D570" s="9" t="s">
        <v>143</v>
      </c>
      <c r="E570" s="9" t="s">
        <v>135</v>
      </c>
      <c r="F570" s="9" t="s">
        <v>132</v>
      </c>
      <c r="G570" s="9" t="s">
        <v>132</v>
      </c>
      <c r="H570" s="9" t="s">
        <v>132</v>
      </c>
      <c r="I570" s="9" t="s">
        <v>132</v>
      </c>
      <c r="J570" s="9" t="s">
        <v>1307</v>
      </c>
      <c r="K570" s="9" t="s">
        <v>139</v>
      </c>
    </row>
    <row r="571" spans="1:11" x14ac:dyDescent="0.25">
      <c r="A571" s="9" t="s">
        <v>1322</v>
      </c>
      <c r="B571" s="9" t="s">
        <v>1323</v>
      </c>
      <c r="C571" s="9" t="s">
        <v>142</v>
      </c>
      <c r="D571" s="9" t="s">
        <v>143</v>
      </c>
      <c r="E571" s="9" t="s">
        <v>135</v>
      </c>
      <c r="F571" s="9" t="s">
        <v>132</v>
      </c>
      <c r="G571" s="9" t="s">
        <v>132</v>
      </c>
      <c r="H571" s="9" t="s">
        <v>132</v>
      </c>
      <c r="I571" s="9" t="s">
        <v>132</v>
      </c>
      <c r="J571" s="9" t="s">
        <v>1307</v>
      </c>
      <c r="K571" s="9" t="s">
        <v>139</v>
      </c>
    </row>
    <row r="572" spans="1:11" x14ac:dyDescent="0.25">
      <c r="A572" s="9" t="s">
        <v>1324</v>
      </c>
      <c r="B572" s="9" t="s">
        <v>1325</v>
      </c>
      <c r="C572" s="9" t="s">
        <v>142</v>
      </c>
      <c r="D572" s="9" t="s">
        <v>143</v>
      </c>
      <c r="E572" s="9" t="s">
        <v>135</v>
      </c>
      <c r="F572" s="9" t="s">
        <v>132</v>
      </c>
      <c r="G572" s="9" t="s">
        <v>132</v>
      </c>
      <c r="H572" s="9" t="s">
        <v>132</v>
      </c>
      <c r="I572" s="9" t="s">
        <v>132</v>
      </c>
      <c r="J572" s="9" t="s">
        <v>1307</v>
      </c>
      <c r="K572" s="9" t="s">
        <v>139</v>
      </c>
    </row>
    <row r="573" spans="1:11" x14ac:dyDescent="0.25">
      <c r="A573" s="9" t="s">
        <v>1326</v>
      </c>
      <c r="B573" s="9" t="s">
        <v>1327</v>
      </c>
      <c r="C573" s="9" t="s">
        <v>142</v>
      </c>
      <c r="D573" s="9" t="s">
        <v>143</v>
      </c>
      <c r="E573" s="9" t="s">
        <v>135</v>
      </c>
      <c r="F573" s="9" t="s">
        <v>132</v>
      </c>
      <c r="G573" s="9" t="s">
        <v>132</v>
      </c>
      <c r="H573" s="9" t="s">
        <v>132</v>
      </c>
      <c r="I573" s="9" t="s">
        <v>132</v>
      </c>
      <c r="J573" s="9" t="s">
        <v>1307</v>
      </c>
      <c r="K573" s="9" t="s">
        <v>139</v>
      </c>
    </row>
    <row r="574" spans="1:11" x14ac:dyDescent="0.25">
      <c r="A574" s="9" t="s">
        <v>1328</v>
      </c>
      <c r="B574" s="9" t="s">
        <v>1329</v>
      </c>
      <c r="C574" s="9" t="s">
        <v>142</v>
      </c>
      <c r="D574" s="9" t="s">
        <v>143</v>
      </c>
      <c r="E574" s="9" t="s">
        <v>135</v>
      </c>
      <c r="F574" s="9" t="s">
        <v>132</v>
      </c>
      <c r="G574" s="9" t="s">
        <v>132</v>
      </c>
      <c r="H574" s="9" t="s">
        <v>132</v>
      </c>
      <c r="I574" s="9" t="s">
        <v>132</v>
      </c>
      <c r="J574" s="9" t="s">
        <v>1307</v>
      </c>
      <c r="K574" s="9" t="s">
        <v>139</v>
      </c>
    </row>
    <row r="575" spans="1:11" x14ac:dyDescent="0.25">
      <c r="A575" s="9" t="s">
        <v>1330</v>
      </c>
      <c r="B575" s="9" t="s">
        <v>1331</v>
      </c>
      <c r="C575" s="9" t="s">
        <v>142</v>
      </c>
      <c r="D575" s="9" t="s">
        <v>143</v>
      </c>
      <c r="E575" s="9" t="s">
        <v>135</v>
      </c>
      <c r="F575" s="9" t="s">
        <v>132</v>
      </c>
      <c r="G575" s="9" t="s">
        <v>132</v>
      </c>
      <c r="H575" s="9" t="s">
        <v>132</v>
      </c>
      <c r="I575" s="9" t="s">
        <v>132</v>
      </c>
      <c r="J575" s="9" t="s">
        <v>1332</v>
      </c>
      <c r="K575" s="9" t="s">
        <v>139</v>
      </c>
    </row>
    <row r="576" spans="1:11" x14ac:dyDescent="0.25">
      <c r="A576" s="9" t="s">
        <v>1333</v>
      </c>
      <c r="B576" s="9" t="s">
        <v>1334</v>
      </c>
      <c r="C576" s="9" t="s">
        <v>142</v>
      </c>
      <c r="D576" s="9" t="s">
        <v>143</v>
      </c>
      <c r="E576" s="9" t="s">
        <v>135</v>
      </c>
      <c r="F576" s="9" t="s">
        <v>132</v>
      </c>
      <c r="G576" s="9" t="s">
        <v>132</v>
      </c>
      <c r="H576" s="9" t="s">
        <v>132</v>
      </c>
      <c r="I576" s="9" t="s">
        <v>132</v>
      </c>
      <c r="J576" s="9" t="s">
        <v>767</v>
      </c>
      <c r="K576" s="9" t="s">
        <v>139</v>
      </c>
    </row>
    <row r="577" spans="1:11" x14ac:dyDescent="0.25">
      <c r="A577" s="9" t="s">
        <v>1335</v>
      </c>
      <c r="B577" s="9" t="s">
        <v>1336</v>
      </c>
      <c r="C577" s="9" t="s">
        <v>142</v>
      </c>
      <c r="D577" s="9" t="s">
        <v>143</v>
      </c>
      <c r="E577" s="9" t="s">
        <v>135</v>
      </c>
      <c r="F577" s="9" t="s">
        <v>132</v>
      </c>
      <c r="G577" s="9" t="s">
        <v>132</v>
      </c>
      <c r="H577" s="9" t="s">
        <v>132</v>
      </c>
      <c r="I577" s="9" t="s">
        <v>132</v>
      </c>
      <c r="J577" s="9" t="s">
        <v>326</v>
      </c>
      <c r="K577" s="9" t="s">
        <v>139</v>
      </c>
    </row>
    <row r="578" spans="1:11" x14ac:dyDescent="0.25">
      <c r="A578" s="9" t="s">
        <v>1337</v>
      </c>
      <c r="B578" s="9" t="s">
        <v>1338</v>
      </c>
      <c r="C578" s="9" t="s">
        <v>232</v>
      </c>
      <c r="D578" s="9" t="s">
        <v>233</v>
      </c>
      <c r="E578" s="9" t="s">
        <v>135</v>
      </c>
      <c r="F578" s="9" t="s">
        <v>132</v>
      </c>
      <c r="G578" s="9" t="s">
        <v>132</v>
      </c>
      <c r="H578" s="9" t="s">
        <v>132</v>
      </c>
      <c r="I578" s="9" t="s">
        <v>132</v>
      </c>
      <c r="J578" s="9" t="s">
        <v>424</v>
      </c>
      <c r="K578" s="9" t="s">
        <v>139</v>
      </c>
    </row>
    <row r="579" spans="1:11" x14ac:dyDescent="0.25">
      <c r="A579" s="9" t="s">
        <v>1339</v>
      </c>
      <c r="B579" s="9" t="s">
        <v>1340</v>
      </c>
      <c r="C579" s="9" t="s">
        <v>242</v>
      </c>
      <c r="D579" s="9" t="s">
        <v>243</v>
      </c>
      <c r="E579" s="9" t="s">
        <v>135</v>
      </c>
      <c r="F579" s="9" t="s">
        <v>132</v>
      </c>
      <c r="G579" s="9" t="s">
        <v>132</v>
      </c>
      <c r="H579" s="9" t="s">
        <v>132</v>
      </c>
      <c r="I579" s="9" t="s">
        <v>132</v>
      </c>
      <c r="J579" s="9" t="s">
        <v>1341</v>
      </c>
      <c r="K579" s="9" t="s">
        <v>139</v>
      </c>
    </row>
    <row r="580" spans="1:11" x14ac:dyDescent="0.25">
      <c r="A580" s="9" t="s">
        <v>1342</v>
      </c>
      <c r="B580" s="9" t="s">
        <v>1343</v>
      </c>
      <c r="C580" s="9" t="s">
        <v>142</v>
      </c>
      <c r="D580" s="9" t="s">
        <v>143</v>
      </c>
      <c r="E580" s="9" t="s">
        <v>135</v>
      </c>
      <c r="F580" s="9" t="s">
        <v>132</v>
      </c>
      <c r="G580" s="9" t="s">
        <v>132</v>
      </c>
      <c r="H580" s="9" t="s">
        <v>132</v>
      </c>
      <c r="I580" s="9" t="s">
        <v>132</v>
      </c>
      <c r="J580" s="9" t="s">
        <v>144</v>
      </c>
      <c r="K580" s="9" t="s">
        <v>139</v>
      </c>
    </row>
    <row r="581" spans="1:11" x14ac:dyDescent="0.25">
      <c r="A581" s="9" t="s">
        <v>1344</v>
      </c>
      <c r="B581" s="9" t="s">
        <v>1345</v>
      </c>
      <c r="C581" s="9" t="s">
        <v>142</v>
      </c>
      <c r="D581" s="9" t="s">
        <v>143</v>
      </c>
      <c r="E581" s="9" t="s">
        <v>135</v>
      </c>
      <c r="F581" s="9" t="s">
        <v>132</v>
      </c>
      <c r="G581" s="9" t="s">
        <v>132</v>
      </c>
      <c r="H581" s="9" t="s">
        <v>132</v>
      </c>
      <c r="I581" s="9" t="s">
        <v>132</v>
      </c>
      <c r="J581" s="9" t="s">
        <v>144</v>
      </c>
      <c r="K581" s="9" t="s">
        <v>139</v>
      </c>
    </row>
    <row r="582" spans="1:11" x14ac:dyDescent="0.25">
      <c r="A582" s="9" t="s">
        <v>1346</v>
      </c>
      <c r="B582" s="9" t="s">
        <v>1347</v>
      </c>
      <c r="C582" s="9" t="s">
        <v>142</v>
      </c>
      <c r="D582" s="9" t="s">
        <v>143</v>
      </c>
      <c r="E582" s="9" t="s">
        <v>135</v>
      </c>
      <c r="F582" s="9" t="s">
        <v>132</v>
      </c>
      <c r="G582" s="9" t="s">
        <v>132</v>
      </c>
      <c r="H582" s="9" t="s">
        <v>132</v>
      </c>
      <c r="I582" s="9" t="s">
        <v>132</v>
      </c>
      <c r="J582" s="9" t="s">
        <v>144</v>
      </c>
      <c r="K582" s="9" t="s">
        <v>139</v>
      </c>
    </row>
    <row r="583" spans="1:11" x14ac:dyDescent="0.25">
      <c r="A583" s="9" t="s">
        <v>1348</v>
      </c>
      <c r="B583" s="9" t="s">
        <v>1349</v>
      </c>
      <c r="C583" s="9" t="s">
        <v>142</v>
      </c>
      <c r="D583" s="9" t="s">
        <v>143</v>
      </c>
      <c r="E583" s="9" t="s">
        <v>135</v>
      </c>
      <c r="F583" s="9" t="s">
        <v>132</v>
      </c>
      <c r="G583" s="9" t="s">
        <v>132</v>
      </c>
      <c r="H583" s="9" t="s">
        <v>132</v>
      </c>
      <c r="I583" s="9" t="s">
        <v>132</v>
      </c>
      <c r="J583" s="9" t="s">
        <v>144</v>
      </c>
      <c r="K583" s="9" t="s">
        <v>139</v>
      </c>
    </row>
    <row r="584" spans="1:11" x14ac:dyDescent="0.25">
      <c r="A584" s="9" t="s">
        <v>1350</v>
      </c>
      <c r="B584" s="9" t="s">
        <v>1351</v>
      </c>
      <c r="C584" s="9" t="s">
        <v>142</v>
      </c>
      <c r="D584" s="9" t="s">
        <v>143</v>
      </c>
      <c r="E584" s="9" t="s">
        <v>135</v>
      </c>
      <c r="F584" s="9" t="s">
        <v>132</v>
      </c>
      <c r="G584" s="9" t="s">
        <v>132</v>
      </c>
      <c r="H584" s="9" t="s">
        <v>132</v>
      </c>
      <c r="I584" s="9" t="s">
        <v>132</v>
      </c>
      <c r="J584" s="9" t="s">
        <v>144</v>
      </c>
      <c r="K584" s="9" t="s">
        <v>139</v>
      </c>
    </row>
    <row r="585" spans="1:11" x14ac:dyDescent="0.25">
      <c r="A585" s="9" t="s">
        <v>1352</v>
      </c>
      <c r="B585" s="9" t="s">
        <v>1353</v>
      </c>
      <c r="C585" s="9" t="s">
        <v>142</v>
      </c>
      <c r="D585" s="9" t="s">
        <v>143</v>
      </c>
      <c r="E585" s="9" t="s">
        <v>135</v>
      </c>
      <c r="F585" s="9" t="s">
        <v>132</v>
      </c>
      <c r="G585" s="9" t="s">
        <v>132</v>
      </c>
      <c r="H585" s="9" t="s">
        <v>132</v>
      </c>
      <c r="I585" s="9" t="s">
        <v>132</v>
      </c>
      <c r="J585" s="9" t="s">
        <v>138</v>
      </c>
      <c r="K585" s="9" t="s">
        <v>139</v>
      </c>
    </row>
    <row r="586" spans="1:11" x14ac:dyDescent="0.25">
      <c r="A586" s="9" t="s">
        <v>1354</v>
      </c>
      <c r="B586" s="9" t="s">
        <v>1355</v>
      </c>
      <c r="C586" s="9" t="s">
        <v>142</v>
      </c>
      <c r="D586" s="9" t="s">
        <v>143</v>
      </c>
      <c r="E586" s="9" t="s">
        <v>135</v>
      </c>
      <c r="F586" s="9" t="s">
        <v>132</v>
      </c>
      <c r="G586" s="9" t="s">
        <v>132</v>
      </c>
      <c r="H586" s="9" t="s">
        <v>132</v>
      </c>
      <c r="I586" s="9" t="s">
        <v>132</v>
      </c>
      <c r="J586" s="9" t="s">
        <v>144</v>
      </c>
      <c r="K586" s="9" t="s">
        <v>139</v>
      </c>
    </row>
    <row r="587" spans="1:11" x14ac:dyDescent="0.25">
      <c r="A587" s="9" t="s">
        <v>1356</v>
      </c>
      <c r="B587" s="9" t="s">
        <v>1357</v>
      </c>
      <c r="C587" s="9" t="s">
        <v>142</v>
      </c>
      <c r="D587" s="9" t="s">
        <v>143</v>
      </c>
      <c r="E587" s="9" t="s">
        <v>135</v>
      </c>
      <c r="F587" s="9" t="s">
        <v>132</v>
      </c>
      <c r="G587" s="9" t="s">
        <v>132</v>
      </c>
      <c r="H587" s="9" t="s">
        <v>132</v>
      </c>
      <c r="I587" s="9" t="s">
        <v>132</v>
      </c>
      <c r="J587" s="9" t="s">
        <v>138</v>
      </c>
      <c r="K587" s="9" t="s">
        <v>139</v>
      </c>
    </row>
    <row r="588" spans="1:11" x14ac:dyDescent="0.25">
      <c r="A588" s="9" t="s">
        <v>1358</v>
      </c>
      <c r="B588" s="9" t="s">
        <v>1359</v>
      </c>
      <c r="C588" s="9" t="s">
        <v>142</v>
      </c>
      <c r="D588" s="9" t="s">
        <v>143</v>
      </c>
      <c r="E588" s="9" t="s">
        <v>135</v>
      </c>
      <c r="F588" s="9" t="s">
        <v>132</v>
      </c>
      <c r="G588" s="9" t="s">
        <v>132</v>
      </c>
      <c r="H588" s="9" t="s">
        <v>132</v>
      </c>
      <c r="I588" s="9" t="s">
        <v>132</v>
      </c>
      <c r="J588" s="9" t="s">
        <v>138</v>
      </c>
      <c r="K588" s="9" t="s">
        <v>139</v>
      </c>
    </row>
    <row r="589" spans="1:11" x14ac:dyDescent="0.25">
      <c r="A589" s="9" t="s">
        <v>1360</v>
      </c>
      <c r="B589" s="9" t="s">
        <v>1361</v>
      </c>
      <c r="C589" s="9" t="s">
        <v>232</v>
      </c>
      <c r="D589" s="9" t="s">
        <v>233</v>
      </c>
      <c r="E589" s="9" t="s">
        <v>135</v>
      </c>
      <c r="F589" s="9" t="s">
        <v>132</v>
      </c>
      <c r="G589" s="9" t="s">
        <v>132</v>
      </c>
      <c r="H589" s="9" t="s">
        <v>132</v>
      </c>
      <c r="I589" s="9" t="s">
        <v>132</v>
      </c>
      <c r="J589" s="9" t="s">
        <v>424</v>
      </c>
      <c r="K589" s="9" t="s">
        <v>139</v>
      </c>
    </row>
    <row r="590" spans="1:11" x14ac:dyDescent="0.25">
      <c r="A590" s="9" t="s">
        <v>1362</v>
      </c>
      <c r="B590" s="9" t="s">
        <v>1363</v>
      </c>
      <c r="C590" s="9" t="s">
        <v>142</v>
      </c>
      <c r="D590" s="9" t="s">
        <v>143</v>
      </c>
      <c r="E590" s="9" t="s">
        <v>135</v>
      </c>
      <c r="F590" s="9" t="s">
        <v>132</v>
      </c>
      <c r="G590" s="9" t="s">
        <v>132</v>
      </c>
      <c r="H590" s="9" t="s">
        <v>132</v>
      </c>
      <c r="I590" s="9" t="s">
        <v>132</v>
      </c>
      <c r="J590" s="9" t="s">
        <v>144</v>
      </c>
      <c r="K590" s="9" t="s">
        <v>139</v>
      </c>
    </row>
    <row r="591" spans="1:11" x14ac:dyDescent="0.25">
      <c r="A591" s="9" t="s">
        <v>1364</v>
      </c>
      <c r="B591" s="9" t="s">
        <v>1365</v>
      </c>
      <c r="C591" s="9" t="s">
        <v>142</v>
      </c>
      <c r="D591" s="9" t="s">
        <v>143</v>
      </c>
      <c r="E591" s="9" t="s">
        <v>135</v>
      </c>
      <c r="F591" s="9" t="s">
        <v>132</v>
      </c>
      <c r="G591" s="9" t="s">
        <v>132</v>
      </c>
      <c r="H591" s="9" t="s">
        <v>132</v>
      </c>
      <c r="I591" s="9" t="s">
        <v>132</v>
      </c>
      <c r="J591" s="9" t="s">
        <v>144</v>
      </c>
      <c r="K591" s="9" t="s">
        <v>139</v>
      </c>
    </row>
    <row r="592" spans="1:11" x14ac:dyDescent="0.25">
      <c r="A592" s="9" t="s">
        <v>1366</v>
      </c>
      <c r="B592" s="9" t="s">
        <v>1367</v>
      </c>
      <c r="C592" s="9" t="s">
        <v>142</v>
      </c>
      <c r="D592" s="9" t="s">
        <v>143</v>
      </c>
      <c r="E592" s="9" t="s">
        <v>135</v>
      </c>
      <c r="F592" s="9" t="s">
        <v>132</v>
      </c>
      <c r="G592" s="9" t="s">
        <v>132</v>
      </c>
      <c r="H592" s="9" t="s">
        <v>132</v>
      </c>
      <c r="I592" s="9" t="s">
        <v>132</v>
      </c>
      <c r="J592" s="9" t="s">
        <v>144</v>
      </c>
      <c r="K592" s="9" t="s">
        <v>139</v>
      </c>
    </row>
    <row r="593" spans="1:11" x14ac:dyDescent="0.25">
      <c r="A593" s="9" t="s">
        <v>1368</v>
      </c>
      <c r="B593" s="9" t="s">
        <v>1369</v>
      </c>
      <c r="C593" s="9" t="s">
        <v>232</v>
      </c>
      <c r="D593" s="9" t="s">
        <v>233</v>
      </c>
      <c r="E593" s="9" t="s">
        <v>135</v>
      </c>
      <c r="F593" s="9" t="s">
        <v>132</v>
      </c>
      <c r="G593" s="9" t="s">
        <v>132</v>
      </c>
      <c r="H593" s="9" t="s">
        <v>132</v>
      </c>
      <c r="I593" s="9" t="s">
        <v>132</v>
      </c>
      <c r="J593" s="9" t="s">
        <v>424</v>
      </c>
      <c r="K593" s="9" t="s">
        <v>139</v>
      </c>
    </row>
    <row r="594" spans="1:11" x14ac:dyDescent="0.25">
      <c r="A594" s="9" t="s">
        <v>1370</v>
      </c>
      <c r="B594" s="9" t="s">
        <v>1371</v>
      </c>
      <c r="C594" s="9" t="s">
        <v>142</v>
      </c>
      <c r="D594" s="9" t="s">
        <v>143</v>
      </c>
      <c r="E594" s="9" t="s">
        <v>135</v>
      </c>
      <c r="F594" s="9" t="s">
        <v>132</v>
      </c>
      <c r="G594" s="9" t="s">
        <v>132</v>
      </c>
      <c r="H594" s="9" t="s">
        <v>132</v>
      </c>
      <c r="I594" s="9" t="s">
        <v>132</v>
      </c>
      <c r="J594" s="9" t="s">
        <v>138</v>
      </c>
      <c r="K594" s="9" t="s">
        <v>139</v>
      </c>
    </row>
    <row r="595" spans="1:11" x14ac:dyDescent="0.25">
      <c r="A595" s="9" t="s">
        <v>1372</v>
      </c>
      <c r="B595" s="9" t="s">
        <v>1373</v>
      </c>
      <c r="C595" s="9" t="s">
        <v>313</v>
      </c>
      <c r="D595" s="9" t="s">
        <v>1374</v>
      </c>
      <c r="E595" s="9" t="s">
        <v>135</v>
      </c>
      <c r="F595" s="9" t="s">
        <v>132</v>
      </c>
      <c r="G595" s="9" t="s">
        <v>132</v>
      </c>
      <c r="H595" s="9" t="s">
        <v>132</v>
      </c>
      <c r="I595" s="9" t="s">
        <v>132</v>
      </c>
      <c r="J595" s="9" t="s">
        <v>1375</v>
      </c>
      <c r="K595" s="9" t="s">
        <v>139</v>
      </c>
    </row>
    <row r="596" spans="1:11" x14ac:dyDescent="0.25">
      <c r="A596" s="9" t="s">
        <v>137</v>
      </c>
      <c r="B596" s="9" t="s">
        <v>1376</v>
      </c>
      <c r="C596" s="9" t="s">
        <v>1377</v>
      </c>
      <c r="D596" s="9" t="s">
        <v>133</v>
      </c>
      <c r="E596" s="9" t="s">
        <v>135</v>
      </c>
      <c r="F596" s="9" t="s">
        <v>132</v>
      </c>
      <c r="G596" s="9" t="s">
        <v>132</v>
      </c>
      <c r="H596" s="9" t="s">
        <v>132</v>
      </c>
      <c r="I596" s="9" t="s">
        <v>132</v>
      </c>
      <c r="J596" s="9" t="s">
        <v>229</v>
      </c>
      <c r="K596" s="9" t="s">
        <v>139</v>
      </c>
    </row>
    <row r="597" spans="1:11" x14ac:dyDescent="0.25">
      <c r="A597" s="9" t="s">
        <v>1378</v>
      </c>
      <c r="B597" s="9" t="s">
        <v>1379</v>
      </c>
      <c r="C597" s="9" t="s">
        <v>134</v>
      </c>
      <c r="D597" s="9" t="s">
        <v>1374</v>
      </c>
      <c r="E597" s="9" t="s">
        <v>135</v>
      </c>
      <c r="F597" s="9" t="s">
        <v>136</v>
      </c>
      <c r="G597" s="9" t="s">
        <v>1378</v>
      </c>
      <c r="H597" s="9" t="s">
        <v>132</v>
      </c>
      <c r="I597" s="9" t="s">
        <v>132</v>
      </c>
      <c r="J597" s="9" t="s">
        <v>229</v>
      </c>
      <c r="K597" s="9" t="s">
        <v>139</v>
      </c>
    </row>
    <row r="598" spans="1:11" x14ac:dyDescent="0.25">
      <c r="A598" s="9" t="s">
        <v>1380</v>
      </c>
      <c r="B598" s="9" t="s">
        <v>1381</v>
      </c>
      <c r="C598" s="9" t="s">
        <v>1377</v>
      </c>
      <c r="D598" s="9" t="s">
        <v>133</v>
      </c>
      <c r="E598" s="9" t="s">
        <v>1382</v>
      </c>
      <c r="F598" s="9" t="s">
        <v>132</v>
      </c>
      <c r="G598" s="9" t="s">
        <v>132</v>
      </c>
      <c r="H598" s="9" t="s">
        <v>132</v>
      </c>
      <c r="I598" s="9" t="s">
        <v>132</v>
      </c>
      <c r="J598" s="9" t="s">
        <v>229</v>
      </c>
      <c r="K598" s="9" t="s">
        <v>139</v>
      </c>
    </row>
    <row r="599" spans="1:11" x14ac:dyDescent="0.25">
      <c r="A599" s="9" t="s">
        <v>1383</v>
      </c>
      <c r="B599" s="9" t="s">
        <v>1384</v>
      </c>
      <c r="C599" s="9" t="s">
        <v>142</v>
      </c>
      <c r="D599" s="9" t="s">
        <v>143</v>
      </c>
      <c r="E599" s="9" t="s">
        <v>135</v>
      </c>
      <c r="F599" s="9" t="s">
        <v>132</v>
      </c>
      <c r="G599" s="9" t="s">
        <v>132</v>
      </c>
      <c r="H599" s="9" t="s">
        <v>132</v>
      </c>
      <c r="I599" s="9" t="s">
        <v>132</v>
      </c>
      <c r="J599" s="9" t="s">
        <v>1385</v>
      </c>
      <c r="K599" s="9" t="s">
        <v>139</v>
      </c>
    </row>
    <row r="600" spans="1:11" x14ac:dyDescent="0.25">
      <c r="A600" s="9" t="s">
        <v>1386</v>
      </c>
      <c r="B600" s="9" t="s">
        <v>1387</v>
      </c>
      <c r="C600" s="9" t="s">
        <v>142</v>
      </c>
      <c r="D600" s="9" t="s">
        <v>143</v>
      </c>
      <c r="E600" s="9" t="s">
        <v>135</v>
      </c>
      <c r="F600" s="9" t="s">
        <v>132</v>
      </c>
      <c r="G600" s="9" t="s">
        <v>132</v>
      </c>
      <c r="H600" s="9" t="s">
        <v>132</v>
      </c>
      <c r="I600" s="9" t="s">
        <v>132</v>
      </c>
      <c r="J600" s="9" t="s">
        <v>1045</v>
      </c>
      <c r="K600" s="9" t="s">
        <v>139</v>
      </c>
    </row>
    <row r="601" spans="1:11" x14ac:dyDescent="0.25">
      <c r="A601" s="9" t="s">
        <v>1388</v>
      </c>
      <c r="B601" s="9" t="s">
        <v>1389</v>
      </c>
      <c r="C601" s="9" t="s">
        <v>313</v>
      </c>
      <c r="D601" s="9" t="s">
        <v>1374</v>
      </c>
      <c r="E601" s="9" t="s">
        <v>135</v>
      </c>
      <c r="F601" s="9" t="s">
        <v>132</v>
      </c>
      <c r="G601" s="9" t="s">
        <v>132</v>
      </c>
      <c r="H601" s="9" t="s">
        <v>132</v>
      </c>
      <c r="I601" s="9" t="s">
        <v>132</v>
      </c>
      <c r="J601" s="9" t="s">
        <v>229</v>
      </c>
      <c r="K601" s="9" t="s">
        <v>139</v>
      </c>
    </row>
    <row r="602" spans="1:11" x14ac:dyDescent="0.25">
      <c r="A602" s="9" t="s">
        <v>1390</v>
      </c>
      <c r="B602" s="9" t="s">
        <v>1391</v>
      </c>
      <c r="C602" s="9" t="s">
        <v>1392</v>
      </c>
      <c r="D602" s="9" t="s">
        <v>1374</v>
      </c>
      <c r="E602" s="9" t="s">
        <v>135</v>
      </c>
      <c r="F602" s="9" t="s">
        <v>132</v>
      </c>
      <c r="G602" s="9" t="s">
        <v>132</v>
      </c>
      <c r="H602" s="9" t="s">
        <v>132</v>
      </c>
      <c r="I602" s="9" t="s">
        <v>132</v>
      </c>
      <c r="J602" s="9" t="s">
        <v>229</v>
      </c>
      <c r="K602" s="9" t="s">
        <v>139</v>
      </c>
    </row>
    <row r="603" spans="1:11" x14ac:dyDescent="0.25">
      <c r="A603" s="9" t="s">
        <v>1393</v>
      </c>
      <c r="B603" s="9" t="s">
        <v>719</v>
      </c>
      <c r="C603" s="9" t="s">
        <v>142</v>
      </c>
      <c r="D603" s="9" t="s">
        <v>143</v>
      </c>
      <c r="E603" s="9" t="s">
        <v>135</v>
      </c>
      <c r="F603" s="9" t="s">
        <v>132</v>
      </c>
      <c r="G603" s="9" t="s">
        <v>132</v>
      </c>
      <c r="H603" s="9" t="s">
        <v>132</v>
      </c>
      <c r="I603" s="9" t="s">
        <v>132</v>
      </c>
      <c r="J603" s="9" t="s">
        <v>147</v>
      </c>
      <c r="K603" s="9" t="s">
        <v>139</v>
      </c>
    </row>
    <row r="604" spans="1:11" x14ac:dyDescent="0.25">
      <c r="A604" s="9" t="s">
        <v>1394</v>
      </c>
      <c r="B604" s="9" t="s">
        <v>717</v>
      </c>
      <c r="C604" s="9" t="s">
        <v>134</v>
      </c>
      <c r="D604" s="9" t="s">
        <v>717</v>
      </c>
      <c r="E604" s="9" t="s">
        <v>135</v>
      </c>
      <c r="F604" s="9" t="s">
        <v>136</v>
      </c>
      <c r="G604" s="9" t="s">
        <v>1394</v>
      </c>
      <c r="H604" s="9" t="s">
        <v>132</v>
      </c>
      <c r="I604" s="9" t="s">
        <v>132</v>
      </c>
      <c r="J604" s="9" t="s">
        <v>1298</v>
      </c>
      <c r="K604" s="9" t="s">
        <v>139</v>
      </c>
    </row>
    <row r="605" spans="1:11" x14ac:dyDescent="0.25">
      <c r="A605" s="9" t="s">
        <v>1395</v>
      </c>
      <c r="B605" s="9" t="s">
        <v>1396</v>
      </c>
      <c r="C605" s="9" t="s">
        <v>134</v>
      </c>
      <c r="D605" s="9" t="s">
        <v>1396</v>
      </c>
      <c r="E605" s="9" t="s">
        <v>135</v>
      </c>
      <c r="F605" s="9" t="s">
        <v>136</v>
      </c>
      <c r="G605" s="9" t="s">
        <v>1395</v>
      </c>
      <c r="H605" s="9" t="s">
        <v>132</v>
      </c>
      <c r="I605" s="9" t="s">
        <v>132</v>
      </c>
      <c r="J605" s="9" t="s">
        <v>1298</v>
      </c>
      <c r="K605" s="9" t="s">
        <v>139</v>
      </c>
    </row>
    <row r="606" spans="1:11" x14ac:dyDescent="0.25">
      <c r="A606" s="9" t="s">
        <v>1397</v>
      </c>
      <c r="B606" s="9" t="s">
        <v>1398</v>
      </c>
      <c r="C606" s="9" t="s">
        <v>142</v>
      </c>
      <c r="D606" s="9" t="s">
        <v>143</v>
      </c>
      <c r="E606" s="9" t="s">
        <v>135</v>
      </c>
      <c r="F606" s="9" t="s">
        <v>132</v>
      </c>
      <c r="G606" s="9" t="s">
        <v>132</v>
      </c>
      <c r="H606" s="9" t="s">
        <v>132</v>
      </c>
      <c r="I606" s="9" t="s">
        <v>132</v>
      </c>
      <c r="J606" s="9" t="s">
        <v>138</v>
      </c>
      <c r="K606" s="9" t="s">
        <v>139</v>
      </c>
    </row>
    <row r="607" spans="1:11" x14ac:dyDescent="0.25">
      <c r="A607" s="9" t="s">
        <v>1399</v>
      </c>
      <c r="B607" s="9" t="s">
        <v>1400</v>
      </c>
      <c r="C607" s="9" t="s">
        <v>142</v>
      </c>
      <c r="D607" s="9" t="s">
        <v>143</v>
      </c>
      <c r="E607" s="9" t="s">
        <v>135</v>
      </c>
      <c r="F607" s="9" t="s">
        <v>132</v>
      </c>
      <c r="G607" s="9" t="s">
        <v>132</v>
      </c>
      <c r="H607" s="9" t="s">
        <v>132</v>
      </c>
      <c r="I607" s="9" t="s">
        <v>132</v>
      </c>
      <c r="J607" s="9" t="s">
        <v>326</v>
      </c>
      <c r="K607" s="9" t="s">
        <v>139</v>
      </c>
    </row>
    <row r="608" spans="1:11" x14ac:dyDescent="0.25">
      <c r="A608" s="9" t="s">
        <v>1401</v>
      </c>
      <c r="B608" s="9" t="s">
        <v>1402</v>
      </c>
      <c r="C608" s="9" t="s">
        <v>142</v>
      </c>
      <c r="D608" s="9" t="s">
        <v>143</v>
      </c>
      <c r="E608" s="9" t="s">
        <v>135</v>
      </c>
      <c r="F608" s="9" t="s">
        <v>132</v>
      </c>
      <c r="G608" s="9" t="s">
        <v>132</v>
      </c>
      <c r="H608" s="9" t="s">
        <v>132</v>
      </c>
      <c r="I608" s="9" t="s">
        <v>132</v>
      </c>
      <c r="J608" s="9" t="s">
        <v>144</v>
      </c>
      <c r="K608" s="9" t="s">
        <v>139</v>
      </c>
    </row>
    <row r="609" spans="1:11" x14ac:dyDescent="0.25">
      <c r="A609" s="9" t="s">
        <v>1403</v>
      </c>
      <c r="B609" s="9" t="s">
        <v>1404</v>
      </c>
      <c r="C609" s="9" t="s">
        <v>142</v>
      </c>
      <c r="D609" s="9" t="s">
        <v>143</v>
      </c>
      <c r="E609" s="9" t="s">
        <v>135</v>
      </c>
      <c r="F609" s="9" t="s">
        <v>132</v>
      </c>
      <c r="G609" s="9" t="s">
        <v>132</v>
      </c>
      <c r="H609" s="9" t="s">
        <v>132</v>
      </c>
      <c r="I609" s="9" t="s">
        <v>132</v>
      </c>
      <c r="J609" s="9" t="s">
        <v>138</v>
      </c>
      <c r="K609" s="9" t="s">
        <v>139</v>
      </c>
    </row>
    <row r="610" spans="1:11" x14ac:dyDescent="0.25">
      <c r="A610" s="9" t="s">
        <v>1405</v>
      </c>
      <c r="B610" s="9" t="s">
        <v>1406</v>
      </c>
      <c r="C610" s="9" t="s">
        <v>142</v>
      </c>
      <c r="D610" s="9" t="s">
        <v>143</v>
      </c>
      <c r="E610" s="9" t="s">
        <v>135</v>
      </c>
      <c r="F610" s="9" t="s">
        <v>132</v>
      </c>
      <c r="G610" s="9" t="s">
        <v>132</v>
      </c>
      <c r="H610" s="9" t="s">
        <v>132</v>
      </c>
      <c r="I610" s="9" t="s">
        <v>132</v>
      </c>
      <c r="J610" s="9" t="s">
        <v>1407</v>
      </c>
      <c r="K610" s="9" t="s">
        <v>139</v>
      </c>
    </row>
    <row r="611" spans="1:11" x14ac:dyDescent="0.25">
      <c r="A611" s="9" t="s">
        <v>1408</v>
      </c>
      <c r="B611" s="9" t="s">
        <v>1409</v>
      </c>
      <c r="C611" s="9" t="s">
        <v>142</v>
      </c>
      <c r="D611" s="9" t="s">
        <v>143</v>
      </c>
      <c r="E611" s="9" t="s">
        <v>135</v>
      </c>
      <c r="F611" s="9" t="s">
        <v>132</v>
      </c>
      <c r="G611" s="9" t="s">
        <v>132</v>
      </c>
      <c r="H611" s="9" t="s">
        <v>132</v>
      </c>
      <c r="I611" s="9" t="s">
        <v>132</v>
      </c>
      <c r="J611" s="9" t="s">
        <v>688</v>
      </c>
      <c r="K611" s="9" t="s">
        <v>139</v>
      </c>
    </row>
    <row r="612" spans="1:11" x14ac:dyDescent="0.25">
      <c r="A612" s="9" t="s">
        <v>1410</v>
      </c>
      <c r="B612" s="9" t="s">
        <v>1411</v>
      </c>
      <c r="C612" s="9" t="s">
        <v>142</v>
      </c>
      <c r="D612" s="9" t="s">
        <v>143</v>
      </c>
      <c r="E612" s="9" t="s">
        <v>135</v>
      </c>
      <c r="F612" s="9" t="s">
        <v>132</v>
      </c>
      <c r="G612" s="9" t="s">
        <v>132</v>
      </c>
      <c r="H612" s="9" t="s">
        <v>132</v>
      </c>
      <c r="I612" s="9" t="s">
        <v>132</v>
      </c>
      <c r="J612" s="9" t="s">
        <v>144</v>
      </c>
      <c r="K612" s="9" t="s">
        <v>139</v>
      </c>
    </row>
    <row r="613" spans="1:11" x14ac:dyDescent="0.25">
      <c r="A613" s="9" t="s">
        <v>1412</v>
      </c>
      <c r="B613" s="9" t="s">
        <v>1413</v>
      </c>
      <c r="C613" s="9" t="s">
        <v>142</v>
      </c>
      <c r="D613" s="9" t="s">
        <v>143</v>
      </c>
      <c r="E613" s="9" t="s">
        <v>135</v>
      </c>
      <c r="F613" s="9" t="s">
        <v>132</v>
      </c>
      <c r="G613" s="9" t="s">
        <v>132</v>
      </c>
      <c r="H613" s="9" t="s">
        <v>132</v>
      </c>
      <c r="I613" s="9" t="s">
        <v>132</v>
      </c>
      <c r="J613" s="9" t="s">
        <v>144</v>
      </c>
      <c r="K613" s="9" t="s">
        <v>139</v>
      </c>
    </row>
    <row r="614" spans="1:11" x14ac:dyDescent="0.25">
      <c r="A614" s="9" t="s">
        <v>1414</v>
      </c>
      <c r="B614" s="9" t="s">
        <v>1415</v>
      </c>
      <c r="C614" s="9" t="s">
        <v>142</v>
      </c>
      <c r="D614" s="9" t="s">
        <v>143</v>
      </c>
      <c r="E614" s="9" t="s">
        <v>135</v>
      </c>
      <c r="F614" s="9" t="s">
        <v>132</v>
      </c>
      <c r="G614" s="9" t="s">
        <v>132</v>
      </c>
      <c r="H614" s="9" t="s">
        <v>132</v>
      </c>
      <c r="I614" s="9" t="s">
        <v>132</v>
      </c>
      <c r="J614" s="9" t="s">
        <v>147</v>
      </c>
      <c r="K614" s="9" t="s">
        <v>139</v>
      </c>
    </row>
    <row r="615" spans="1:11" x14ac:dyDescent="0.25">
      <c r="A615" s="9" t="s">
        <v>1416</v>
      </c>
      <c r="B615" s="9" t="s">
        <v>1417</v>
      </c>
      <c r="C615" s="9" t="s">
        <v>142</v>
      </c>
      <c r="D615" s="9" t="s">
        <v>143</v>
      </c>
      <c r="E615" s="9" t="s">
        <v>135</v>
      </c>
      <c r="F615" s="9" t="s">
        <v>132</v>
      </c>
      <c r="G615" s="9" t="s">
        <v>132</v>
      </c>
      <c r="H615" s="9" t="s">
        <v>132</v>
      </c>
      <c r="I615" s="9" t="s">
        <v>132</v>
      </c>
      <c r="J615" s="9" t="s">
        <v>144</v>
      </c>
      <c r="K615" s="9" t="s">
        <v>139</v>
      </c>
    </row>
    <row r="616" spans="1:11" x14ac:dyDescent="0.25">
      <c r="A616" s="9" t="s">
        <v>1418</v>
      </c>
      <c r="B616" s="9" t="s">
        <v>1419</v>
      </c>
      <c r="C616" s="9" t="s">
        <v>142</v>
      </c>
      <c r="D616" s="9" t="s">
        <v>143</v>
      </c>
      <c r="E616" s="9" t="s">
        <v>135</v>
      </c>
      <c r="F616" s="9" t="s">
        <v>132</v>
      </c>
      <c r="G616" s="9" t="s">
        <v>132</v>
      </c>
      <c r="H616" s="9" t="s">
        <v>132</v>
      </c>
      <c r="I616" s="9" t="s">
        <v>132</v>
      </c>
      <c r="J616" s="9" t="s">
        <v>1420</v>
      </c>
      <c r="K616" s="9" t="s">
        <v>1421</v>
      </c>
    </row>
    <row r="617" spans="1:11" x14ac:dyDescent="0.25">
      <c r="A617" s="9" t="s">
        <v>1422</v>
      </c>
      <c r="B617" s="9" t="s">
        <v>1423</v>
      </c>
      <c r="C617" s="9" t="s">
        <v>142</v>
      </c>
      <c r="D617" s="9" t="s">
        <v>143</v>
      </c>
      <c r="E617" s="9" t="s">
        <v>135</v>
      </c>
      <c r="F617" s="9" t="s">
        <v>132</v>
      </c>
      <c r="G617" s="9" t="s">
        <v>132</v>
      </c>
      <c r="H617" s="9" t="s">
        <v>132</v>
      </c>
      <c r="I617" s="9" t="s">
        <v>132</v>
      </c>
      <c r="J617" s="9" t="s">
        <v>147</v>
      </c>
      <c r="K617" s="9" t="s">
        <v>139</v>
      </c>
    </row>
    <row r="618" spans="1:11" x14ac:dyDescent="0.25">
      <c r="A618" s="9" t="s">
        <v>1424</v>
      </c>
      <c r="B618" s="9" t="s">
        <v>1425</v>
      </c>
      <c r="C618" s="9" t="s">
        <v>142</v>
      </c>
      <c r="D618" s="9" t="s">
        <v>143</v>
      </c>
      <c r="E618" s="9" t="s">
        <v>135</v>
      </c>
      <c r="F618" s="9" t="s">
        <v>132</v>
      </c>
      <c r="G618" s="9" t="s">
        <v>132</v>
      </c>
      <c r="H618" s="9" t="s">
        <v>132</v>
      </c>
      <c r="I618" s="9" t="s">
        <v>132</v>
      </c>
      <c r="J618" s="9" t="s">
        <v>144</v>
      </c>
      <c r="K618" s="9" t="s">
        <v>139</v>
      </c>
    </row>
    <row r="619" spans="1:11" x14ac:dyDescent="0.25">
      <c r="A619" s="9" t="s">
        <v>1426</v>
      </c>
      <c r="B619" s="9" t="s">
        <v>1427</v>
      </c>
      <c r="C619" s="9" t="s">
        <v>142</v>
      </c>
      <c r="D619" s="9" t="s">
        <v>143</v>
      </c>
      <c r="E619" s="9" t="s">
        <v>135</v>
      </c>
      <c r="F619" s="9" t="s">
        <v>132</v>
      </c>
      <c r="G619" s="9" t="s">
        <v>132</v>
      </c>
      <c r="H619" s="9" t="s">
        <v>132</v>
      </c>
      <c r="I619" s="9" t="s">
        <v>132</v>
      </c>
      <c r="J619" s="9" t="s">
        <v>144</v>
      </c>
      <c r="K619" s="9" t="s">
        <v>139</v>
      </c>
    </row>
    <row r="620" spans="1:11" x14ac:dyDescent="0.25">
      <c r="A620" s="9" t="s">
        <v>1428</v>
      </c>
      <c r="B620" s="9" t="s">
        <v>1429</v>
      </c>
      <c r="C620" s="9" t="s">
        <v>142</v>
      </c>
      <c r="D620" s="9" t="s">
        <v>143</v>
      </c>
      <c r="E620" s="9" t="s">
        <v>135</v>
      </c>
      <c r="F620" s="9" t="s">
        <v>132</v>
      </c>
      <c r="G620" s="9" t="s">
        <v>132</v>
      </c>
      <c r="H620" s="9" t="s">
        <v>132</v>
      </c>
      <c r="I620" s="9" t="s">
        <v>132</v>
      </c>
      <c r="J620" s="9" t="s">
        <v>144</v>
      </c>
      <c r="K620" s="9" t="s">
        <v>139</v>
      </c>
    </row>
    <row r="621" spans="1:11" x14ac:dyDescent="0.25">
      <c r="A621" s="9" t="s">
        <v>1430</v>
      </c>
      <c r="B621" s="9" t="s">
        <v>1431</v>
      </c>
      <c r="C621" s="9" t="s">
        <v>142</v>
      </c>
      <c r="D621" s="9" t="s">
        <v>143</v>
      </c>
      <c r="E621" s="9" t="s">
        <v>135</v>
      </c>
      <c r="F621" s="9" t="s">
        <v>132</v>
      </c>
      <c r="G621" s="9" t="s">
        <v>132</v>
      </c>
      <c r="H621" s="9" t="s">
        <v>132</v>
      </c>
      <c r="I621" s="9" t="s">
        <v>132</v>
      </c>
      <c r="J621" s="9" t="s">
        <v>144</v>
      </c>
      <c r="K621" s="9" t="s">
        <v>139</v>
      </c>
    </row>
    <row r="622" spans="1:11" x14ac:dyDescent="0.25">
      <c r="A622" s="9" t="s">
        <v>1432</v>
      </c>
      <c r="B622" s="9" t="s">
        <v>1433</v>
      </c>
      <c r="C622" s="9" t="s">
        <v>142</v>
      </c>
      <c r="D622" s="9" t="s">
        <v>143</v>
      </c>
      <c r="E622" s="9" t="s">
        <v>135</v>
      </c>
      <c r="F622" s="9" t="s">
        <v>132</v>
      </c>
      <c r="G622" s="9" t="s">
        <v>132</v>
      </c>
      <c r="H622" s="9" t="s">
        <v>132</v>
      </c>
      <c r="I622" s="9" t="s">
        <v>132</v>
      </c>
      <c r="J622" s="9" t="s">
        <v>144</v>
      </c>
      <c r="K622" s="9" t="s">
        <v>139</v>
      </c>
    </row>
    <row r="623" spans="1:11" x14ac:dyDescent="0.25">
      <c r="A623" s="9" t="s">
        <v>1434</v>
      </c>
      <c r="B623" s="9" t="s">
        <v>1435</v>
      </c>
      <c r="C623" s="9" t="s">
        <v>142</v>
      </c>
      <c r="D623" s="9" t="s">
        <v>143</v>
      </c>
      <c r="E623" s="9" t="s">
        <v>135</v>
      </c>
      <c r="F623" s="9" t="s">
        <v>132</v>
      </c>
      <c r="G623" s="9" t="s">
        <v>132</v>
      </c>
      <c r="H623" s="9" t="s">
        <v>132</v>
      </c>
      <c r="I623" s="9" t="s">
        <v>132</v>
      </c>
      <c r="J623" s="9" t="s">
        <v>326</v>
      </c>
      <c r="K623" s="9" t="s">
        <v>139</v>
      </c>
    </row>
    <row r="624" spans="1:11" x14ac:dyDescent="0.25">
      <c r="A624" s="9" t="s">
        <v>1436</v>
      </c>
      <c r="B624" s="9" t="s">
        <v>1437</v>
      </c>
      <c r="C624" s="9" t="s">
        <v>1438</v>
      </c>
      <c r="D624" s="9" t="s">
        <v>1439</v>
      </c>
      <c r="E624" s="9" t="s">
        <v>135</v>
      </c>
      <c r="F624" s="9" t="s">
        <v>132</v>
      </c>
      <c r="G624" s="9" t="s">
        <v>132</v>
      </c>
      <c r="H624" s="9" t="s">
        <v>132</v>
      </c>
      <c r="I624" s="9" t="s">
        <v>132</v>
      </c>
      <c r="J624" s="9" t="s">
        <v>229</v>
      </c>
      <c r="K624" s="9" t="s">
        <v>139</v>
      </c>
    </row>
    <row r="625" spans="1:11" x14ac:dyDescent="0.25">
      <c r="A625" s="9" t="s">
        <v>1440</v>
      </c>
      <c r="B625" s="9" t="s">
        <v>1441</v>
      </c>
      <c r="C625" s="9" t="s">
        <v>142</v>
      </c>
      <c r="D625" s="9" t="s">
        <v>143</v>
      </c>
      <c r="E625" s="9" t="s">
        <v>135</v>
      </c>
      <c r="F625" s="9" t="s">
        <v>132</v>
      </c>
      <c r="G625" s="9" t="s">
        <v>132</v>
      </c>
      <c r="H625" s="9" t="s">
        <v>132</v>
      </c>
      <c r="I625" s="9" t="s">
        <v>132</v>
      </c>
      <c r="J625" s="9" t="s">
        <v>144</v>
      </c>
      <c r="K625" s="9" t="s">
        <v>139</v>
      </c>
    </row>
    <row r="626" spans="1:11" x14ac:dyDescent="0.25">
      <c r="A626" s="9" t="s">
        <v>1442</v>
      </c>
      <c r="B626" s="9" t="s">
        <v>1443</v>
      </c>
      <c r="C626" s="9" t="s">
        <v>142</v>
      </c>
      <c r="D626" s="9" t="s">
        <v>143</v>
      </c>
      <c r="E626" s="9" t="s">
        <v>135</v>
      </c>
      <c r="F626" s="9" t="s">
        <v>132</v>
      </c>
      <c r="G626" s="9" t="s">
        <v>132</v>
      </c>
      <c r="H626" s="9" t="s">
        <v>132</v>
      </c>
      <c r="I626" s="9" t="s">
        <v>132</v>
      </c>
      <c r="J626" s="9" t="s">
        <v>1444</v>
      </c>
      <c r="K626" s="9" t="s">
        <v>139</v>
      </c>
    </row>
    <row r="627" spans="1:11" x14ac:dyDescent="0.25">
      <c r="A627" s="9" t="s">
        <v>1445</v>
      </c>
      <c r="B627" s="9" t="s">
        <v>1446</v>
      </c>
      <c r="C627" s="9" t="s">
        <v>142</v>
      </c>
      <c r="D627" s="9" t="s">
        <v>143</v>
      </c>
      <c r="E627" s="9" t="s">
        <v>135</v>
      </c>
      <c r="F627" s="9" t="s">
        <v>132</v>
      </c>
      <c r="G627" s="9" t="s">
        <v>132</v>
      </c>
      <c r="H627" s="9" t="s">
        <v>132</v>
      </c>
      <c r="I627" s="9" t="s">
        <v>132</v>
      </c>
      <c r="J627" s="9" t="s">
        <v>144</v>
      </c>
      <c r="K627" s="9" t="s">
        <v>139</v>
      </c>
    </row>
    <row r="628" spans="1:11" x14ac:dyDescent="0.25">
      <c r="A628" s="9" t="s">
        <v>1447</v>
      </c>
      <c r="B628" s="9" t="s">
        <v>1448</v>
      </c>
      <c r="C628" s="9" t="s">
        <v>142</v>
      </c>
      <c r="D628" s="9" t="s">
        <v>143</v>
      </c>
      <c r="E628" s="9" t="s">
        <v>135</v>
      </c>
      <c r="F628" s="9" t="s">
        <v>132</v>
      </c>
      <c r="G628" s="9" t="s">
        <v>132</v>
      </c>
      <c r="H628" s="9" t="s">
        <v>132</v>
      </c>
      <c r="I628" s="9" t="s">
        <v>132</v>
      </c>
      <c r="J628" s="9" t="s">
        <v>144</v>
      </c>
      <c r="K628" s="9" t="s">
        <v>139</v>
      </c>
    </row>
    <row r="629" spans="1:11" x14ac:dyDescent="0.25">
      <c r="A629" s="9" t="s">
        <v>1449</v>
      </c>
      <c r="B629" s="9" t="s">
        <v>1450</v>
      </c>
      <c r="C629" s="9" t="s">
        <v>142</v>
      </c>
      <c r="D629" s="9" t="s">
        <v>143</v>
      </c>
      <c r="E629" s="9" t="s">
        <v>135</v>
      </c>
      <c r="F629" s="9" t="s">
        <v>132</v>
      </c>
      <c r="G629" s="9" t="s">
        <v>132</v>
      </c>
      <c r="H629" s="9" t="s">
        <v>132</v>
      </c>
      <c r="I629" s="9" t="s">
        <v>132</v>
      </c>
      <c r="J629" s="9" t="s">
        <v>144</v>
      </c>
      <c r="K629" s="9" t="s">
        <v>139</v>
      </c>
    </row>
    <row r="630" spans="1:11" x14ac:dyDescent="0.25">
      <c r="A630" s="9" t="s">
        <v>1451</v>
      </c>
      <c r="B630" s="9" t="s">
        <v>1452</v>
      </c>
      <c r="C630" s="9" t="s">
        <v>142</v>
      </c>
      <c r="D630" s="9" t="s">
        <v>143</v>
      </c>
      <c r="E630" s="9" t="s">
        <v>135</v>
      </c>
      <c r="F630" s="9" t="s">
        <v>132</v>
      </c>
      <c r="G630" s="9" t="s">
        <v>132</v>
      </c>
      <c r="H630" s="9" t="s">
        <v>132</v>
      </c>
      <c r="I630" s="9" t="s">
        <v>132</v>
      </c>
      <c r="J630" s="9" t="s">
        <v>1453</v>
      </c>
      <c r="K630" s="9" t="s">
        <v>139</v>
      </c>
    </row>
    <row r="631" spans="1:11" x14ac:dyDescent="0.25">
      <c r="A631" s="9" t="s">
        <v>1454</v>
      </c>
      <c r="B631" s="9" t="s">
        <v>1455</v>
      </c>
      <c r="C631" s="9" t="s">
        <v>142</v>
      </c>
      <c r="D631" s="9" t="s">
        <v>143</v>
      </c>
      <c r="E631" s="9" t="s">
        <v>135</v>
      </c>
      <c r="F631" s="9" t="s">
        <v>132</v>
      </c>
      <c r="G631" s="9" t="s">
        <v>132</v>
      </c>
      <c r="H631" s="9" t="s">
        <v>132</v>
      </c>
      <c r="I631" s="9" t="s">
        <v>132</v>
      </c>
      <c r="J631" s="9" t="s">
        <v>138</v>
      </c>
      <c r="K631" s="9" t="s">
        <v>139</v>
      </c>
    </row>
    <row r="632" spans="1:11" x14ac:dyDescent="0.25">
      <c r="A632" s="9" t="s">
        <v>1456</v>
      </c>
      <c r="B632" s="9" t="s">
        <v>1457</v>
      </c>
      <c r="C632" s="9" t="s">
        <v>142</v>
      </c>
      <c r="D632" s="9" t="s">
        <v>143</v>
      </c>
      <c r="E632" s="9" t="s">
        <v>135</v>
      </c>
      <c r="F632" s="9" t="s">
        <v>132</v>
      </c>
      <c r="G632" s="9" t="s">
        <v>132</v>
      </c>
      <c r="H632" s="9" t="s">
        <v>132</v>
      </c>
      <c r="I632" s="9" t="s">
        <v>132</v>
      </c>
      <c r="J632" s="9" t="s">
        <v>144</v>
      </c>
      <c r="K632" s="9" t="s">
        <v>139</v>
      </c>
    </row>
    <row r="633" spans="1:11" x14ac:dyDescent="0.25">
      <c r="A633" s="9" t="s">
        <v>1458</v>
      </c>
      <c r="B633" s="9" t="s">
        <v>1459</v>
      </c>
      <c r="C633" s="9" t="s">
        <v>142</v>
      </c>
      <c r="D633" s="9" t="s">
        <v>143</v>
      </c>
      <c r="E633" s="9" t="s">
        <v>135</v>
      </c>
      <c r="F633" s="9" t="s">
        <v>132</v>
      </c>
      <c r="G633" s="9" t="s">
        <v>132</v>
      </c>
      <c r="H633" s="9" t="s">
        <v>132</v>
      </c>
      <c r="I633" s="9" t="s">
        <v>132</v>
      </c>
      <c r="J633" s="9" t="s">
        <v>1460</v>
      </c>
      <c r="K633" s="9" t="s">
        <v>139</v>
      </c>
    </row>
    <row r="634" spans="1:11" x14ac:dyDescent="0.25">
      <c r="A634" s="9" t="s">
        <v>1461</v>
      </c>
      <c r="B634" s="9" t="s">
        <v>1462</v>
      </c>
      <c r="C634" s="9" t="s">
        <v>142</v>
      </c>
      <c r="D634" s="9" t="s">
        <v>143</v>
      </c>
      <c r="E634" s="9" t="s">
        <v>135</v>
      </c>
      <c r="F634" s="9" t="s">
        <v>132</v>
      </c>
      <c r="G634" s="9" t="s">
        <v>132</v>
      </c>
      <c r="H634" s="9" t="s">
        <v>132</v>
      </c>
      <c r="I634" s="9" t="s">
        <v>132</v>
      </c>
      <c r="J634" s="9" t="s">
        <v>144</v>
      </c>
      <c r="K634" s="9" t="s">
        <v>139</v>
      </c>
    </row>
    <row r="635" spans="1:11" x14ac:dyDescent="0.25">
      <c r="A635" s="9" t="s">
        <v>1463</v>
      </c>
      <c r="B635" s="9" t="s">
        <v>1464</v>
      </c>
      <c r="C635" s="9" t="s">
        <v>142</v>
      </c>
      <c r="D635" s="9" t="s">
        <v>143</v>
      </c>
      <c r="E635" s="9" t="s">
        <v>135</v>
      </c>
      <c r="F635" s="9" t="s">
        <v>132</v>
      </c>
      <c r="G635" s="9" t="s">
        <v>132</v>
      </c>
      <c r="H635" s="9" t="s">
        <v>132</v>
      </c>
      <c r="I635" s="9" t="s">
        <v>132</v>
      </c>
      <c r="J635" s="9" t="s">
        <v>1465</v>
      </c>
      <c r="K635" s="9" t="s">
        <v>139</v>
      </c>
    </row>
    <row r="636" spans="1:11" x14ac:dyDescent="0.25">
      <c r="A636" s="9" t="s">
        <v>1466</v>
      </c>
      <c r="B636" s="9" t="s">
        <v>1467</v>
      </c>
      <c r="C636" s="9" t="s">
        <v>259</v>
      </c>
      <c r="D636" s="9" t="s">
        <v>1468</v>
      </c>
      <c r="E636" s="9" t="s">
        <v>1469</v>
      </c>
      <c r="F636" s="9" t="s">
        <v>132</v>
      </c>
      <c r="G636" s="9" t="s">
        <v>132</v>
      </c>
      <c r="H636" s="9" t="s">
        <v>132</v>
      </c>
      <c r="I636" s="9" t="s">
        <v>132</v>
      </c>
      <c r="J636" s="9" t="s">
        <v>1470</v>
      </c>
      <c r="K636" s="9" t="s">
        <v>139</v>
      </c>
    </row>
    <row r="637" spans="1:11" x14ac:dyDescent="0.25">
      <c r="A637" s="9" t="s">
        <v>1471</v>
      </c>
      <c r="B637" s="9" t="s">
        <v>1472</v>
      </c>
      <c r="C637" s="9" t="s">
        <v>142</v>
      </c>
      <c r="D637" s="9" t="s">
        <v>143</v>
      </c>
      <c r="E637" s="9" t="s">
        <v>135</v>
      </c>
      <c r="F637" s="9" t="s">
        <v>132</v>
      </c>
      <c r="G637" s="9" t="s">
        <v>132</v>
      </c>
      <c r="H637" s="9" t="s">
        <v>132</v>
      </c>
      <c r="I637" s="9" t="s">
        <v>132</v>
      </c>
      <c r="J637" s="9" t="s">
        <v>144</v>
      </c>
      <c r="K637" s="9" t="s">
        <v>139</v>
      </c>
    </row>
    <row r="638" spans="1:11" x14ac:dyDescent="0.25">
      <c r="A638" s="9" t="s">
        <v>1473</v>
      </c>
      <c r="B638" s="9" t="s">
        <v>1474</v>
      </c>
      <c r="C638" s="9" t="s">
        <v>236</v>
      </c>
      <c r="D638" s="9" t="s">
        <v>237</v>
      </c>
      <c r="E638" s="9" t="s">
        <v>135</v>
      </c>
      <c r="F638" s="9" t="s">
        <v>132</v>
      </c>
      <c r="G638" s="9" t="s">
        <v>132</v>
      </c>
      <c r="H638" s="9" t="s">
        <v>132</v>
      </c>
      <c r="I638" s="9" t="s">
        <v>132</v>
      </c>
      <c r="J638" s="9" t="s">
        <v>424</v>
      </c>
      <c r="K638" s="9" t="s">
        <v>139</v>
      </c>
    </row>
    <row r="639" spans="1:11" x14ac:dyDescent="0.25">
      <c r="A639" s="9" t="s">
        <v>1475</v>
      </c>
      <c r="B639" s="9" t="s">
        <v>1476</v>
      </c>
      <c r="C639" s="9" t="s">
        <v>1477</v>
      </c>
      <c r="D639" s="9" t="s">
        <v>1478</v>
      </c>
      <c r="E639" s="9" t="s">
        <v>135</v>
      </c>
      <c r="F639" s="9" t="s">
        <v>132</v>
      </c>
      <c r="G639" s="9" t="s">
        <v>132</v>
      </c>
      <c r="H639" s="9" t="s">
        <v>132</v>
      </c>
      <c r="I639" s="9" t="s">
        <v>132</v>
      </c>
      <c r="J639" s="9" t="s">
        <v>1479</v>
      </c>
      <c r="K639" s="9" t="s">
        <v>139</v>
      </c>
    </row>
    <row r="640" spans="1:11" x14ac:dyDescent="0.25">
      <c r="A640" s="9" t="s">
        <v>1480</v>
      </c>
      <c r="B640" s="9" t="s">
        <v>1481</v>
      </c>
      <c r="C640" s="9" t="s">
        <v>142</v>
      </c>
      <c r="D640" s="9" t="s">
        <v>143</v>
      </c>
      <c r="E640" s="9" t="s">
        <v>135</v>
      </c>
      <c r="F640" s="9" t="s">
        <v>132</v>
      </c>
      <c r="G640" s="9" t="s">
        <v>132</v>
      </c>
      <c r="H640" s="9" t="s">
        <v>132</v>
      </c>
      <c r="I640" s="9" t="s">
        <v>132</v>
      </c>
      <c r="J640" s="9" t="s">
        <v>144</v>
      </c>
      <c r="K640" s="9" t="s">
        <v>139</v>
      </c>
    </row>
    <row r="641" spans="1:11" x14ac:dyDescent="0.25">
      <c r="A641" s="9" t="s">
        <v>1482</v>
      </c>
      <c r="B641" s="9" t="s">
        <v>1483</v>
      </c>
      <c r="C641" s="9" t="s">
        <v>142</v>
      </c>
      <c r="D641" s="9" t="s">
        <v>143</v>
      </c>
      <c r="E641" s="9" t="s">
        <v>135</v>
      </c>
      <c r="F641" s="9" t="s">
        <v>132</v>
      </c>
      <c r="G641" s="9" t="s">
        <v>132</v>
      </c>
      <c r="H641" s="9" t="s">
        <v>132</v>
      </c>
      <c r="I641" s="9" t="s">
        <v>132</v>
      </c>
      <c r="J641" s="9" t="s">
        <v>144</v>
      </c>
      <c r="K641" s="9" t="s">
        <v>139</v>
      </c>
    </row>
    <row r="642" spans="1:11" x14ac:dyDescent="0.25">
      <c r="A642" s="9" t="s">
        <v>1484</v>
      </c>
      <c r="B642" s="9" t="s">
        <v>1485</v>
      </c>
      <c r="C642" s="9" t="s">
        <v>142</v>
      </c>
      <c r="D642" s="9" t="s">
        <v>143</v>
      </c>
      <c r="E642" s="9" t="s">
        <v>135</v>
      </c>
      <c r="F642" s="9" t="s">
        <v>132</v>
      </c>
      <c r="G642" s="9" t="s">
        <v>132</v>
      </c>
      <c r="H642" s="9" t="s">
        <v>132</v>
      </c>
      <c r="I642" s="9" t="s">
        <v>132</v>
      </c>
      <c r="J642" s="9" t="s">
        <v>1486</v>
      </c>
      <c r="K642" s="9" t="s">
        <v>139</v>
      </c>
    </row>
    <row r="643" spans="1:11" x14ac:dyDescent="0.25">
      <c r="A643" s="9" t="s">
        <v>1487</v>
      </c>
      <c r="B643" s="9" t="s">
        <v>1488</v>
      </c>
      <c r="C643" s="9" t="s">
        <v>142</v>
      </c>
      <c r="D643" s="9" t="s">
        <v>143</v>
      </c>
      <c r="E643" s="9" t="s">
        <v>135</v>
      </c>
      <c r="F643" s="9" t="s">
        <v>132</v>
      </c>
      <c r="G643" s="9" t="s">
        <v>132</v>
      </c>
      <c r="H643" s="9" t="s">
        <v>132</v>
      </c>
      <c r="I643" s="9" t="s">
        <v>132</v>
      </c>
      <c r="J643" s="9" t="s">
        <v>144</v>
      </c>
      <c r="K643" s="9" t="s">
        <v>139</v>
      </c>
    </row>
    <row r="644" spans="1:11" x14ac:dyDescent="0.25">
      <c r="A644" s="9" t="s">
        <v>1489</v>
      </c>
      <c r="B644" s="9" t="s">
        <v>1490</v>
      </c>
      <c r="C644" s="9" t="s">
        <v>142</v>
      </c>
      <c r="D644" s="9" t="s">
        <v>143</v>
      </c>
      <c r="E644" s="9" t="s">
        <v>135</v>
      </c>
      <c r="F644" s="9" t="s">
        <v>132</v>
      </c>
      <c r="G644" s="9" t="s">
        <v>132</v>
      </c>
      <c r="H644" s="9" t="s">
        <v>132</v>
      </c>
      <c r="I644" s="9" t="s">
        <v>132</v>
      </c>
      <c r="J644" s="9" t="s">
        <v>144</v>
      </c>
      <c r="K644" s="9" t="s">
        <v>139</v>
      </c>
    </row>
    <row r="645" spans="1:11" x14ac:dyDescent="0.25">
      <c r="A645" s="9" t="s">
        <v>1491</v>
      </c>
      <c r="B645" s="9" t="s">
        <v>1492</v>
      </c>
      <c r="C645" s="9" t="s">
        <v>236</v>
      </c>
      <c r="D645" s="9" t="s">
        <v>237</v>
      </c>
      <c r="E645" s="9" t="s">
        <v>135</v>
      </c>
      <c r="F645" s="9" t="s">
        <v>132</v>
      </c>
      <c r="G645" s="9" t="s">
        <v>132</v>
      </c>
      <c r="H645" s="9" t="s">
        <v>132</v>
      </c>
      <c r="I645" s="9" t="s">
        <v>132</v>
      </c>
      <c r="J645" s="9" t="s">
        <v>424</v>
      </c>
      <c r="K645" s="9" t="s">
        <v>139</v>
      </c>
    </row>
    <row r="646" spans="1:11" x14ac:dyDescent="0.25">
      <c r="A646" s="9" t="s">
        <v>1493</v>
      </c>
      <c r="B646" s="9" t="s">
        <v>1494</v>
      </c>
      <c r="C646" s="9" t="s">
        <v>142</v>
      </c>
      <c r="D646" s="9" t="s">
        <v>143</v>
      </c>
      <c r="E646" s="9" t="s">
        <v>135</v>
      </c>
      <c r="F646" s="9" t="s">
        <v>132</v>
      </c>
      <c r="G646" s="9" t="s">
        <v>132</v>
      </c>
      <c r="H646" s="9" t="s">
        <v>132</v>
      </c>
      <c r="I646" s="9" t="s">
        <v>132</v>
      </c>
      <c r="J646" s="9" t="s">
        <v>144</v>
      </c>
      <c r="K646" s="9" t="s">
        <v>139</v>
      </c>
    </row>
    <row r="647" spans="1:11" x14ac:dyDescent="0.25">
      <c r="A647" s="9" t="s">
        <v>1495</v>
      </c>
      <c r="B647" s="9" t="s">
        <v>1496</v>
      </c>
      <c r="C647" s="9" t="s">
        <v>142</v>
      </c>
      <c r="D647" s="9" t="s">
        <v>143</v>
      </c>
      <c r="E647" s="9" t="s">
        <v>135</v>
      </c>
      <c r="F647" s="9" t="s">
        <v>132</v>
      </c>
      <c r="G647" s="9" t="s">
        <v>132</v>
      </c>
      <c r="H647" s="9" t="s">
        <v>132</v>
      </c>
      <c r="I647" s="9" t="s">
        <v>132</v>
      </c>
      <c r="J647" s="9" t="s">
        <v>138</v>
      </c>
      <c r="K647" s="9" t="s">
        <v>139</v>
      </c>
    </row>
    <row r="648" spans="1:11" x14ac:dyDescent="0.25">
      <c r="A648" s="9" t="s">
        <v>1497</v>
      </c>
      <c r="B648" s="9" t="s">
        <v>1498</v>
      </c>
      <c r="C648" s="9" t="s">
        <v>142</v>
      </c>
      <c r="D648" s="9" t="s">
        <v>143</v>
      </c>
      <c r="E648" s="9" t="s">
        <v>135</v>
      </c>
      <c r="F648" s="9" t="s">
        <v>132</v>
      </c>
      <c r="G648" s="9" t="s">
        <v>132</v>
      </c>
      <c r="H648" s="9" t="s">
        <v>132</v>
      </c>
      <c r="I648" s="9" t="s">
        <v>132</v>
      </c>
      <c r="J648" s="9" t="s">
        <v>1298</v>
      </c>
      <c r="K648" s="9" t="s">
        <v>139</v>
      </c>
    </row>
    <row r="649" spans="1:11" x14ac:dyDescent="0.25">
      <c r="A649" s="9" t="s">
        <v>1499</v>
      </c>
      <c r="B649" s="9" t="s">
        <v>1500</v>
      </c>
      <c r="C649" s="9" t="s">
        <v>142</v>
      </c>
      <c r="D649" s="9" t="s">
        <v>143</v>
      </c>
      <c r="E649" s="9" t="s">
        <v>135</v>
      </c>
      <c r="F649" s="9" t="s">
        <v>132</v>
      </c>
      <c r="G649" s="9" t="s">
        <v>132</v>
      </c>
      <c r="H649" s="9" t="s">
        <v>132</v>
      </c>
      <c r="I649" s="9" t="s">
        <v>132</v>
      </c>
      <c r="J649" s="9" t="s">
        <v>144</v>
      </c>
      <c r="K649" s="9" t="s">
        <v>139</v>
      </c>
    </row>
    <row r="650" spans="1:11" x14ac:dyDescent="0.25">
      <c r="A650" s="9" t="s">
        <v>1501</v>
      </c>
      <c r="B650" s="9" t="s">
        <v>1502</v>
      </c>
      <c r="C650" s="9" t="s">
        <v>142</v>
      </c>
      <c r="D650" s="9" t="s">
        <v>143</v>
      </c>
      <c r="E650" s="9" t="s">
        <v>135</v>
      </c>
      <c r="F650" s="9" t="s">
        <v>132</v>
      </c>
      <c r="G650" s="9" t="s">
        <v>132</v>
      </c>
      <c r="H650" s="9" t="s">
        <v>132</v>
      </c>
      <c r="I650" s="9" t="s">
        <v>132</v>
      </c>
      <c r="J650" s="9" t="s">
        <v>312</v>
      </c>
      <c r="K650" s="9" t="s">
        <v>139</v>
      </c>
    </row>
    <row r="651" spans="1:11" x14ac:dyDescent="0.25">
      <c r="A651" s="9" t="s">
        <v>1503</v>
      </c>
      <c r="B651" s="9" t="s">
        <v>1504</v>
      </c>
      <c r="C651" s="9" t="s">
        <v>142</v>
      </c>
      <c r="D651" s="9" t="s">
        <v>143</v>
      </c>
      <c r="E651" s="9" t="s">
        <v>135</v>
      </c>
      <c r="F651" s="9" t="s">
        <v>132</v>
      </c>
      <c r="G651" s="9" t="s">
        <v>132</v>
      </c>
      <c r="H651" s="9" t="s">
        <v>132</v>
      </c>
      <c r="I651" s="9" t="s">
        <v>132</v>
      </c>
      <c r="J651" s="9" t="s">
        <v>1505</v>
      </c>
      <c r="K651" s="9" t="s">
        <v>139</v>
      </c>
    </row>
    <row r="652" spans="1:11" x14ac:dyDescent="0.25">
      <c r="A652" s="9" t="s">
        <v>1506</v>
      </c>
      <c r="B652" s="9" t="s">
        <v>1507</v>
      </c>
      <c r="C652" s="9" t="s">
        <v>142</v>
      </c>
      <c r="D652" s="9" t="s">
        <v>143</v>
      </c>
      <c r="E652" s="9" t="s">
        <v>135</v>
      </c>
      <c r="F652" s="9" t="s">
        <v>132</v>
      </c>
      <c r="G652" s="9" t="s">
        <v>132</v>
      </c>
      <c r="H652" s="9" t="s">
        <v>132</v>
      </c>
      <c r="I652" s="9" t="s">
        <v>132</v>
      </c>
      <c r="J652" s="9" t="s">
        <v>1444</v>
      </c>
      <c r="K652" s="9" t="s">
        <v>139</v>
      </c>
    </row>
    <row r="653" spans="1:11" x14ac:dyDescent="0.25">
      <c r="A653" s="9" t="s">
        <v>1508</v>
      </c>
      <c r="B653" s="9" t="s">
        <v>1509</v>
      </c>
      <c r="C653" s="9" t="s">
        <v>142</v>
      </c>
      <c r="D653" s="9" t="s">
        <v>143</v>
      </c>
      <c r="E653" s="9" t="s">
        <v>135</v>
      </c>
      <c r="F653" s="9" t="s">
        <v>132</v>
      </c>
      <c r="G653" s="9" t="s">
        <v>132</v>
      </c>
      <c r="H653" s="9" t="s">
        <v>132</v>
      </c>
      <c r="I653" s="9" t="s">
        <v>132</v>
      </c>
      <c r="J653" s="9" t="s">
        <v>144</v>
      </c>
      <c r="K653" s="9" t="s">
        <v>139</v>
      </c>
    </row>
    <row r="654" spans="1:11" x14ac:dyDescent="0.25">
      <c r="A654" s="9" t="s">
        <v>1510</v>
      </c>
      <c r="B654" s="9" t="s">
        <v>1511</v>
      </c>
      <c r="C654" s="9" t="s">
        <v>142</v>
      </c>
      <c r="D654" s="9" t="s">
        <v>143</v>
      </c>
      <c r="E654" s="9" t="s">
        <v>135</v>
      </c>
      <c r="F654" s="9" t="s">
        <v>132</v>
      </c>
      <c r="G654" s="9" t="s">
        <v>132</v>
      </c>
      <c r="H654" s="9" t="s">
        <v>132</v>
      </c>
      <c r="I654" s="9" t="s">
        <v>132</v>
      </c>
      <c r="J654" s="9" t="s">
        <v>1512</v>
      </c>
      <c r="K654" s="9" t="s">
        <v>139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Fund #### Journal Entries</vt:lpstr>
      <vt:lpstr>Department Note Disclosure</vt:lpstr>
      <vt:lpstr>SBITA Liabilities</vt:lpstr>
      <vt:lpstr>Check Figures </vt:lpstr>
      <vt:lpstr>Drop Down Menus</vt:lpstr>
      <vt:lpstr>GAAP02Aindex</vt:lpstr>
      <vt:lpstr>'Department Note Disclosure'!Print_Area</vt:lpstr>
      <vt:lpstr>'Fund #### Journal Entries'!Print_Area</vt:lpstr>
      <vt:lpstr>'SBITA Liabilities'!Print_Area</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Christopher</dc:creator>
  <cp:lastModifiedBy>Lam, Samantha</cp:lastModifiedBy>
  <cp:lastPrinted>2024-02-28T13:36:32Z</cp:lastPrinted>
  <dcterms:created xsi:type="dcterms:W3CDTF">2023-03-08T17:19:33Z</dcterms:created>
  <dcterms:modified xsi:type="dcterms:W3CDTF">2024-05-06T21:03:24Z</dcterms:modified>
</cp:coreProperties>
</file>