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G:\County Cost Plans &amp; Apport\Apports\Health and Welfare Realignment\24-25\Peer review\July25\Mental health Base VLF\"/>
    </mc:Choice>
  </mc:AlternateContent>
  <xr:revisionPtr revIDLastSave="0" documentId="13_ncr:1_{BA3DE738-CC6B-44E5-8C7B-68382BB2CC25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July 25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4" l="1"/>
  <c r="K73" i="4"/>
  <c r="P14" i="4" l="1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68" i="4"/>
  <c r="T69" i="4"/>
  <c r="T70" i="4"/>
  <c r="T71" i="4"/>
  <c r="T72" i="4"/>
  <c r="Q73" i="4"/>
  <c r="R73" i="4"/>
  <c r="G73" i="4"/>
  <c r="H73" i="4"/>
  <c r="I7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E73" i="4"/>
  <c r="F73" i="4"/>
  <c r="D73" i="4"/>
  <c r="U71" i="4" l="1"/>
  <c r="U63" i="4"/>
  <c r="U47" i="4"/>
  <c r="U31" i="4"/>
  <c r="U23" i="4"/>
  <c r="U55" i="4"/>
  <c r="U39" i="4"/>
  <c r="U62" i="4"/>
  <c r="U54" i="4"/>
  <c r="U38" i="4"/>
  <c r="U30" i="4"/>
  <c r="U22" i="4"/>
  <c r="U14" i="4"/>
  <c r="U67" i="4"/>
  <c r="U59" i="4"/>
  <c r="U51" i="4"/>
  <c r="U43" i="4"/>
  <c r="U35" i="4"/>
  <c r="U27" i="4"/>
  <c r="U19" i="4"/>
  <c r="U70" i="4"/>
  <c r="U46" i="4"/>
  <c r="U60" i="4"/>
  <c r="U44" i="4"/>
  <c r="U36" i="4"/>
  <c r="U28" i="4"/>
  <c r="U20" i="4"/>
  <c r="U52" i="4"/>
  <c r="U68" i="4"/>
  <c r="U15" i="4"/>
  <c r="U69" i="4"/>
  <c r="U61" i="4"/>
  <c r="U53" i="4"/>
  <c r="U45" i="4"/>
  <c r="U37" i="4"/>
  <c r="U29" i="4"/>
  <c r="U21" i="4"/>
  <c r="U66" i="4"/>
  <c r="U58" i="4"/>
  <c r="U50" i="4"/>
  <c r="U42" i="4"/>
  <c r="U34" i="4"/>
  <c r="U26" i="4"/>
  <c r="U18" i="4"/>
  <c r="U65" i="4"/>
  <c r="U57" i="4"/>
  <c r="U49" i="4"/>
  <c r="U41" i="4"/>
  <c r="U33" i="4"/>
  <c r="U25" i="4"/>
  <c r="U17" i="4"/>
  <c r="U72" i="4"/>
  <c r="U64" i="4"/>
  <c r="U56" i="4"/>
  <c r="U48" i="4"/>
  <c r="U40" i="4"/>
  <c r="U32" i="4"/>
  <c r="U24" i="4"/>
  <c r="U16" i="4"/>
  <c r="L73" i="4"/>
  <c r="S73" i="4" l="1"/>
  <c r="T73" i="4" s="1"/>
  <c r="O73" i="4"/>
  <c r="P73" i="4" s="1"/>
  <c r="U73" i="4" l="1"/>
</calcChain>
</file>

<file path=xl/sharedStrings.xml><?xml version="1.0" encoding="utf-8"?>
<sst xmlns="http://schemas.openxmlformats.org/spreadsheetml/2006/main" count="92" uniqueCount="92">
  <si>
    <t>State Controller's Office</t>
  </si>
  <si>
    <t>Remittance Advice</t>
  </si>
  <si>
    <t>More information at http://www.sco.ca.gov/ard_local_apportionments.html</t>
  </si>
  <si>
    <t>Alameda County Treasurer</t>
  </si>
  <si>
    <t>Alpine County Treasurer</t>
  </si>
  <si>
    <t>Amador County Treasurer</t>
  </si>
  <si>
    <t>Butte County Treasurer</t>
  </si>
  <si>
    <t>Calaveras County Treasurer</t>
  </si>
  <si>
    <t>Colusa County Treasurer</t>
  </si>
  <si>
    <t>Contra Costa County Treasurer</t>
  </si>
  <si>
    <t>Del Norte County Treasurer</t>
  </si>
  <si>
    <t>El Dorado County Treasurer</t>
  </si>
  <si>
    <t>Fresno County Treasurer</t>
  </si>
  <si>
    <t>Glenn County Treasurer</t>
  </si>
  <si>
    <t>Humboldt County Treasurer</t>
  </si>
  <si>
    <t>Imperial County Treasurer</t>
  </si>
  <si>
    <t>Inyo County Treasurer</t>
  </si>
  <si>
    <t>Kern County Treasurer</t>
  </si>
  <si>
    <t>Kings County Treasurer</t>
  </si>
  <si>
    <t>Lake County Treasurer</t>
  </si>
  <si>
    <t>Lassen County Treasurer</t>
  </si>
  <si>
    <t>Los Angeles County Treasurer</t>
  </si>
  <si>
    <t>Madera County Treasurer</t>
  </si>
  <si>
    <t>Marin County Treasurer</t>
  </si>
  <si>
    <t>Mariposa County Treasurer</t>
  </si>
  <si>
    <t>Mendocino County Treasurer</t>
  </si>
  <si>
    <t>Merced County Treasurer</t>
  </si>
  <si>
    <t>Modoc County Treasurer</t>
  </si>
  <si>
    <t>Mono County Treasurer</t>
  </si>
  <si>
    <t>Monterey County Treasurer</t>
  </si>
  <si>
    <t>Napa County Treasurer</t>
  </si>
  <si>
    <t>Nevada County Treasurer</t>
  </si>
  <si>
    <t>Orange County Treasurer</t>
  </si>
  <si>
    <t>Placer County Treasurer</t>
  </si>
  <si>
    <t>Plumas County Treasurer</t>
  </si>
  <si>
    <t>Riverside County Treasurer</t>
  </si>
  <si>
    <t>Sacramento County Treasurer</t>
  </si>
  <si>
    <t>San Benito County Treasurer</t>
  </si>
  <si>
    <t>San Bernardino County Treasurer</t>
  </si>
  <si>
    <t>San Francisco County Treasurer</t>
  </si>
  <si>
    <t>San Joaquin County Treasurer</t>
  </si>
  <si>
    <t>San Luis Obispo County Treasurer</t>
  </si>
  <si>
    <t>Santa Barbara County Treasurer</t>
  </si>
  <si>
    <t>Santa Cruz County Treasurer</t>
  </si>
  <si>
    <t>Shasta County Treasurer</t>
  </si>
  <si>
    <t>Sierra County Treasurer</t>
  </si>
  <si>
    <t>Siskiyou County Treasurer</t>
  </si>
  <si>
    <t>Sonoma County Treasurer</t>
  </si>
  <si>
    <t>Stanislaus County Treasurer</t>
  </si>
  <si>
    <t>Sutter County Treasurer</t>
  </si>
  <si>
    <t>Tehama County Treasurer</t>
  </si>
  <si>
    <t>Trinity County Treasurer</t>
  </si>
  <si>
    <t>Tulare County Treasurer</t>
  </si>
  <si>
    <t>Tuolumne County Treasurer</t>
  </si>
  <si>
    <t>Ventura County Treasurer</t>
  </si>
  <si>
    <t>Yolo County Treasurer</t>
  </si>
  <si>
    <t>San Diego County Treasurer</t>
  </si>
  <si>
    <t>Santa Clara County Treasurer</t>
  </si>
  <si>
    <t>Solano County Treasurer</t>
  </si>
  <si>
    <t>Year To Date</t>
  </si>
  <si>
    <t>Rate</t>
  </si>
  <si>
    <t>City/County</t>
  </si>
  <si>
    <t>San Mateo County Treasurer Department of Behavioral Health</t>
  </si>
  <si>
    <t>Berkeley City Treasurer</t>
  </si>
  <si>
    <t>Tri-City Mental Health</t>
  </si>
  <si>
    <t>Allocation of Local Health and Welfare Realignment, Mental Health Vehicle License Fees Base</t>
  </si>
  <si>
    <t xml:space="preserve">Description: Welfare and Institutions Code (W&amp;I) sections 17601.25(a) and 17604(g)(5). To be deposited in Local </t>
  </si>
  <si>
    <t>Health and Welfare Trust Fund-Mental Health Account. For State Hospital and Community Mental Health Allocation.</t>
  </si>
  <si>
    <t>Total</t>
  </si>
  <si>
    <t>Issue Date: July 25, 2025</t>
  </si>
  <si>
    <t>Fiscal Year: 2024-2025</t>
  </si>
  <si>
    <t>Payment Amount</t>
  </si>
  <si>
    <t>FY 2023-24
Total Adj</t>
  </si>
  <si>
    <t>FY 2023-24 Adj for 
Mental Health Growth</t>
  </si>
  <si>
    <t>July 2025
County Payment for
September 2024 Adj
for CalWORKs</t>
  </si>
  <si>
    <t>July 2025
County Payment for September 2024 Adj
for Health</t>
  </si>
  <si>
    <t>July 2025
County Payment for September 2024 Adj
for Family Support</t>
  </si>
  <si>
    <t>Net Payment</t>
  </si>
  <si>
    <t>July 2025
County Payment for
June 2025 Adj
for Family Support</t>
  </si>
  <si>
    <t>July 2025
County Payment for
June 2025 Adj
for Child Poverty</t>
  </si>
  <si>
    <t>July 2025
County Payment for
June 2025 Adj
for CalWORKs</t>
  </si>
  <si>
    <t>July 2025
County Payment for
June 2025 Adj
for Health</t>
  </si>
  <si>
    <t>July 2025
County Payment for
June 2025 Adj
for Social Services</t>
  </si>
  <si>
    <t>Calculation for July Payment Amount Issued (Net Payment + Adjustment)</t>
  </si>
  <si>
    <t>FY 2024-25 Adj for
CalWORKs</t>
  </si>
  <si>
    <t>FY 2024-25 Adj for
Child Poverty</t>
  </si>
  <si>
    <t>FY 2024-25 Adj for
from Health</t>
  </si>
  <si>
    <t>FY 2024-25
Total Adj</t>
  </si>
  <si>
    <t>Total Disbursed
Amount</t>
  </si>
  <si>
    <t>Collection Period: June 16, 2025 - July 15, 2025</t>
  </si>
  <si>
    <t>For assistance, please contact Marlee Nunez at 916-322-8733 or at MNunez@sco.ca.gov.</t>
  </si>
  <si>
    <t>Claim Schedule: 2400499A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</si>
</sst>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#,##0.00000000"/>
  </numFmts>
  <fonts count="12" x14ac:knownFonts="1">
    <font>
      <sz val="10"/>
      <color indexed="8"/>
      <name val="ARIAL"/>
      <charset val="1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ARIAL"/>
      <charset val="1"/>
    </font>
    <font>
      <sz val="12"/>
      <name val="Arial"/>
    </font>
    <font>
      <b/>
      <sz val="12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6">
    <xf numFmtId="0" fontId="0" fillId="0" borderId="0">
      <alignment vertical="top"/>
    </xf>
    <xf numFmtId="0" fontId="3" fillId="0" borderId="0"/>
    <xf numFmtId="0" fontId="3" fillId="0" borderId="0"/>
    <xf numFmtId="0" fontId="4" fillId="0" borderId="0">
      <alignment vertical="top"/>
    </xf>
    <xf numFmtId="0" fontId="6" fillId="0" borderId="0"/>
    <xf numFmtId="43" fontId="9" fillId="0" borderId="0" applyFont="0" applyFill="0" applyBorder="0" applyAlignment="0" applyProtection="0"/>
  </cellStyleXfs>
  <cellXfs count="26">
    <xf numFmtId="0" fontId="0" fillId="0" borderId="0" xfId="0">
      <alignment vertical="top"/>
    </xf>
    <xf numFmtId="0" fontId="5" fillId="0" borderId="0" xfId="3" applyFont="1" applyAlignment="1" applyProtection="1">
      <alignment horizontal="left"/>
      <protection locked="0"/>
    </xf>
    <xf numFmtId="0" fontId="5" fillId="0" borderId="1" xfId="3" applyFont="1" applyBorder="1" applyAlignment="1">
      <alignment horizontal="center"/>
    </xf>
    <xf numFmtId="0" fontId="5" fillId="0" borderId="2" xfId="3" applyFont="1" applyBorder="1" applyAlignment="1">
      <alignment horizontal="center" wrapText="1"/>
    </xf>
    <xf numFmtId="0" fontId="2" fillId="0" borderId="0" xfId="3" applyFont="1">
      <alignment vertical="top"/>
    </xf>
    <xf numFmtId="0" fontId="2" fillId="0" borderId="0" xfId="4" applyFont="1"/>
    <xf numFmtId="0" fontId="2" fillId="0" borderId="3" xfId="3" applyFont="1" applyBorder="1" applyAlignment="1">
      <alignment horizontal="left"/>
    </xf>
    <xf numFmtId="165" fontId="2" fillId="0" borderId="5" xfId="3" applyNumberFormat="1" applyFont="1" applyBorder="1" applyAlignment="1">
      <alignment horizontal="right"/>
    </xf>
    <xf numFmtId="164" fontId="2" fillId="0" borderId="5" xfId="3" applyNumberFormat="1" applyFont="1" applyBorder="1" applyAlignment="1">
      <alignment horizontal="right"/>
    </xf>
    <xf numFmtId="0" fontId="2" fillId="0" borderId="4" xfId="3" applyFont="1" applyBorder="1" applyAlignment="1">
      <alignment horizontal="left"/>
    </xf>
    <xf numFmtId="164" fontId="2" fillId="0" borderId="5" xfId="4" applyNumberFormat="1" applyFont="1" applyBorder="1" applyAlignment="1">
      <alignment horizontal="right"/>
    </xf>
    <xf numFmtId="164" fontId="8" fillId="0" borderId="5" xfId="3" applyNumberFormat="1" applyFont="1" applyBorder="1" applyAlignment="1">
      <alignment horizontal="right"/>
    </xf>
    <xf numFmtId="43" fontId="5" fillId="0" borderId="0" xfId="5" applyFont="1" applyAlignment="1" applyProtection="1">
      <alignment horizontal="left"/>
      <protection locked="0"/>
    </xf>
    <xf numFmtId="164" fontId="10" fillId="0" borderId="5" xfId="3" applyNumberFormat="1" applyFont="1" applyBorder="1" applyAlignment="1">
      <alignment horizontal="right"/>
    </xf>
    <xf numFmtId="0" fontId="7" fillId="0" borderId="0" xfId="0" applyFont="1" applyAlignment="1" applyProtection="1">
      <alignment horizontal="left"/>
      <protection locked="0"/>
    </xf>
    <xf numFmtId="164" fontId="10" fillId="0" borderId="6" xfId="3" applyNumberFormat="1" applyFont="1" applyBorder="1" applyAlignment="1">
      <alignment horizontal="right"/>
    </xf>
    <xf numFmtId="164" fontId="10" fillId="0" borderId="7" xfId="3" applyNumberFormat="1" applyFont="1" applyBorder="1" applyAlignment="1">
      <alignment horizontal="right"/>
    </xf>
    <xf numFmtId="0" fontId="11" fillId="0" borderId="8" xfId="3" applyFont="1" applyBorder="1" applyAlignment="1">
      <alignment horizontal="center" wrapText="1"/>
    </xf>
    <xf numFmtId="0" fontId="7" fillId="0" borderId="2" xfId="3" applyFont="1" applyBorder="1" applyAlignment="1">
      <alignment horizontal="center" wrapText="1"/>
    </xf>
    <xf numFmtId="0" fontId="7" fillId="0" borderId="1" xfId="3" applyFont="1" applyBorder="1" applyAlignment="1">
      <alignment horizontal="center" wrapText="1"/>
    </xf>
    <xf numFmtId="0" fontId="1" fillId="0" borderId="0" xfId="3" applyFont="1">
      <alignment vertical="top"/>
    </xf>
    <xf numFmtId="0" fontId="1" fillId="0" borderId="0" xfId="3" applyFont="1" applyAlignment="1" applyProtection="1">
      <alignment horizontal="left"/>
      <protection locked="0"/>
    </xf>
    <xf numFmtId="0" fontId="1" fillId="0" borderId="0" xfId="4" applyFont="1"/>
    <xf numFmtId="0" fontId="2" fillId="0" borderId="0" xfId="3" applyFont="1" applyAlignment="1">
      <alignment vertical="top" wrapText="1"/>
    </xf>
    <xf numFmtId="0" fontId="1" fillId="0" borderId="0" xfId="3" applyFont="1" applyAlignment="1" applyProtection="1">
      <alignment horizontal="left" wrapText="1"/>
      <protection locked="0"/>
    </xf>
    <xf numFmtId="0" fontId="2" fillId="0" borderId="0" xfId="4" applyFont="1" applyAlignment="1">
      <alignment wrapText="1"/>
    </xf>
  </cellXfs>
  <cellStyles count="6">
    <cellStyle name="Comma" xfId="5" builtinId="3"/>
    <cellStyle name="Normal" xfId="0" builtinId="0"/>
    <cellStyle name="Normal 2" xfId="1" xr:uid="{00000000-0005-0000-0000-000002000000}"/>
    <cellStyle name="Normal 2 2" xfId="2" xr:uid="{00000000-0005-0000-0000-000003000000}"/>
    <cellStyle name="Normal 2 4" xfId="3" xr:uid="{00000000-0005-0000-0000-000004000000}"/>
    <cellStyle name="Normal 3" xfId="4" xr:uid="{00000000-0005-0000-0000-000005000000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fill>
        <patternFill patternType="none">
          <fgColor rgb="FF000000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&quot;$&quot;#,##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&quot;$&quot;#,##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&quot;$&quot;#,##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&quot;$&quot;#,##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&quot;$&quot;#,##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&quot;$&quot;#,##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&quot;$&quot;#,##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&quot;$&quot;#,##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&quot;$&quot;#,##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3452" displayName="Table13452" ref="A13:M73" totalsRowShown="0" headerRowDxfId="29" dataDxfId="27" headerRowBorderDxfId="28" tableBorderDxfId="26" totalsRowBorderDxfId="25">
  <autoFilter ref="A13:M73" xr:uid="{00000000-0009-0000-0100-000001000000}"/>
  <tableColumns count="13">
    <tableColumn id="1" xr3:uid="{00000000-0010-0000-0000-000001000000}" name="City/County" dataDxfId="24"/>
    <tableColumn id="3" xr3:uid="{00000000-0010-0000-0000-000003000000}" name="Rate" dataDxfId="23"/>
    <tableColumn id="4" xr3:uid="{00000000-0010-0000-0000-000004000000}" name="Payment Amount" dataDxfId="22"/>
    <tableColumn id="12" xr3:uid="{00000000-0010-0000-0000-00000C000000}" name="July 2025_x000a_County Payment for_x000a_September 2024 Adj_x000a_for CalWORKs" dataDxfId="21" dataCellStyle="Normal 2 4"/>
    <tableColumn id="11" xr3:uid="{00000000-0010-0000-0000-00000B000000}" name="July 2025_x000a_County Payment for September 2024 Adj_x000a_for Health" dataDxfId="20" dataCellStyle="Normal 2 4"/>
    <tableColumn id="10" xr3:uid="{00000000-0010-0000-0000-00000A000000}" name="July 2025_x000a_County Payment for September 2024 Adj_x000a_for Family Support" dataDxfId="19" dataCellStyle="Normal 2 4"/>
    <tableColumn id="17" xr3:uid="{00000000-0010-0000-0000-000011000000}" name="July 2025_x000a_County Payment for_x000a_June 2025 Adj_x000a_for CalWORKs" dataDxfId="18" dataCellStyle="Normal 2 4"/>
    <tableColumn id="16" xr3:uid="{00000000-0010-0000-0000-000010000000}" name="July 2025_x000a_County Payment for_x000a_June 2025 Adj_x000a_for Child Poverty" dataDxfId="17" dataCellStyle="Normal 2 4"/>
    <tableColumn id="15" xr3:uid="{00000000-0010-0000-0000-00000F000000}" name="July 2025_x000a_County Payment for_x000a_June 2025 Adj_x000a_for Health" dataDxfId="16" dataCellStyle="Normal 2 4"/>
    <tableColumn id="14" xr3:uid="{00000000-0010-0000-0000-00000E000000}" name="July 2025_x000a_County Payment for_x000a_June 2025 Adj_x000a_for Family Support" dataDxfId="15" dataCellStyle="Normal 2 4"/>
    <tableColumn id="18" xr3:uid="{00000000-0010-0000-0000-000012000000}" name="July 2025_x000a_County Payment for_x000a_June 2025 Adj_x000a_for Social Services" dataDxfId="14" dataCellStyle="Normal 2 4"/>
    <tableColumn id="13" xr3:uid="{00000000-0010-0000-0000-00000D000000}" name="Net Payment" dataDxfId="13" dataCellStyle="Normal 2 4">
      <calculatedColumnFormula>+SUM(Table13452[[#This Row],[Payment Amount]:[July 2025
County Payment for
June 2025 Adj
for Social Services]])</calculatedColumnFormula>
    </tableColumn>
    <tableColumn id="6" xr3:uid="{00000000-0010-0000-0000-000006000000}" name="Year To Date" dataDxfId="1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Allocation of Local Health and Welfare Realignment, CALWORKS Maintenance of Effort (MOE) Subaccount Table" altTextSummary="Allocation of Local Health and Welfare Realignment, CALWORKS Maintenance of Effort (MOE) Subaccount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Table132647" displayName="Table132647" ref="O13:U73" totalsRowShown="0" headerRowDxfId="11" dataDxfId="9" headerRowBorderDxfId="10" tableBorderDxfId="8" totalsRowBorderDxfId="7">
  <autoFilter ref="O13:U73" xr:uid="{00000000-0009-0000-0100-000006000000}"/>
  <tableColumns count="7">
    <tableColumn id="1" xr3:uid="{00000000-0010-0000-0100-000001000000}" name="FY 2023-24 Adj for _x000a_Mental Health Growth" dataDxfId="6"/>
    <tableColumn id="3" xr3:uid="{00000000-0010-0000-0100-000003000000}" name="FY 2023-24_x000a_Total Adj" dataDxfId="5" dataCellStyle="Normal 2 4">
      <calculatedColumnFormula>+Table132647[[#This Row],[FY 2023-24 Adj for 
Mental Health Growth]]</calculatedColumnFormula>
    </tableColumn>
    <tableColumn id="2" xr3:uid="{00000000-0010-0000-0100-000002000000}" name="FY 2024-25 Adj for_x000a_CalWORKs" dataDxfId="4" dataCellStyle="Normal 2 4"/>
    <tableColumn id="5" xr3:uid="{00000000-0010-0000-0100-000005000000}" name="FY 2024-25 Adj for_x000a_Child Poverty" dataDxfId="3" dataCellStyle="Normal 2 4"/>
    <tableColumn id="4" xr3:uid="{00000000-0010-0000-0100-000004000000}" name="FY 2024-25 Adj for_x000a_from Health" dataDxfId="2"/>
    <tableColumn id="7" xr3:uid="{00000000-0010-0000-0100-000007000000}" name="FY 2024-25_x000a_Total Adj" dataDxfId="1" dataCellStyle="Normal 2 4">
      <calculatedColumnFormula>+SUM(Table132647[[#This Row],[FY 2024-25 Adj for
CalWORKs]:[FY 2024-25 Adj for
from Health]])</calculatedColumnFormula>
    </tableColumn>
    <tableColumn id="6" xr3:uid="{00000000-0010-0000-0100-000006000000}" name="Total Disbursed_x000a_Amount" dataDxfId="0" dataCellStyle="Normal 2 4">
      <calculatedColumnFormula>+Table13452[[#This Row],[Net Payment]]+Table132647[[#This Row],[FY 2023-24
Total Adj]]+Table132647[[#This Row],[FY 2024-25
Total Adj]]</calculatedColumn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Allocation of Local Health and Welfare Realignment, CALWORKS Maintenance of Effort (MOE) Subaccount Table" altTextSummary="Allocation of Local Health and Welfare Realignment, CALWORKS Maintenance of Effort (MOE) Subaccoun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3"/>
  <sheetViews>
    <sheetView tabSelected="1" zoomScale="80" zoomScaleNormal="80" workbookViewId="0"/>
  </sheetViews>
  <sheetFormatPr defaultRowHeight="15" x14ac:dyDescent="0.2"/>
  <cols>
    <col min="1" max="1" width="65.42578125" style="5" customWidth="1"/>
    <col min="2" max="2" width="17" style="5" customWidth="1"/>
    <col min="3" max="3" width="24.85546875" style="5" bestFit="1" customWidth="1"/>
    <col min="4" max="4" width="29.85546875" style="5" bestFit="1" customWidth="1"/>
    <col min="5" max="5" width="32" style="5" customWidth="1"/>
    <col min="6" max="6" width="30.140625" style="5" bestFit="1" customWidth="1"/>
    <col min="7" max="12" width="30.140625" style="5" customWidth="1"/>
    <col min="13" max="13" width="25" style="5" customWidth="1"/>
    <col min="14" max="14" width="9.140625" style="5" customWidth="1"/>
    <col min="15" max="15" width="32.140625" style="5" bestFit="1" customWidth="1"/>
    <col min="16" max="16" width="27.28515625" style="5" bestFit="1" customWidth="1"/>
    <col min="17" max="17" width="23.42578125" style="5" bestFit="1" customWidth="1"/>
    <col min="18" max="18" width="25.85546875" style="5" bestFit="1" customWidth="1"/>
    <col min="19" max="19" width="27.28515625" style="5" bestFit="1" customWidth="1"/>
    <col min="20" max="20" width="18.7109375" style="5" bestFit="1" customWidth="1"/>
    <col min="21" max="21" width="24.85546875" style="5" bestFit="1" customWidth="1"/>
    <col min="22" max="16384" width="9.140625" style="5"/>
  </cols>
  <sheetData>
    <row r="1" spans="1:21" ht="20.100000000000001" customHeight="1" x14ac:dyDescent="0.25">
      <c r="A1" s="1" t="s">
        <v>0</v>
      </c>
      <c r="B1" s="1"/>
      <c r="C1" s="1"/>
      <c r="D1" s="1"/>
      <c r="E1" s="4"/>
      <c r="F1" s="4"/>
      <c r="G1" s="4"/>
      <c r="H1" s="4"/>
      <c r="I1" s="4"/>
      <c r="J1" s="4"/>
      <c r="K1" s="4"/>
      <c r="L1" s="4"/>
      <c r="M1" s="4"/>
      <c r="N1" s="4"/>
    </row>
    <row r="2" spans="1:21" ht="20.100000000000001" customHeight="1" x14ac:dyDescent="0.25">
      <c r="A2" s="1" t="s">
        <v>1</v>
      </c>
      <c r="B2" s="1"/>
      <c r="C2" s="1"/>
      <c r="D2" s="1"/>
      <c r="E2" s="4"/>
      <c r="F2" s="4"/>
      <c r="G2" s="4"/>
      <c r="H2" s="4"/>
      <c r="I2" s="4"/>
      <c r="J2" s="4"/>
      <c r="K2" s="4"/>
      <c r="L2" s="4"/>
      <c r="M2" s="4"/>
      <c r="N2" s="4"/>
    </row>
    <row r="3" spans="1:21" ht="20.100000000000001" customHeight="1" x14ac:dyDescent="0.25">
      <c r="A3" s="1" t="s">
        <v>65</v>
      </c>
      <c r="B3" s="1"/>
      <c r="C3" s="1"/>
      <c r="D3" s="1"/>
      <c r="E3" s="4"/>
      <c r="F3" s="4"/>
      <c r="G3" s="4"/>
      <c r="H3" s="4"/>
      <c r="I3" s="4"/>
      <c r="J3" s="4"/>
      <c r="K3" s="4"/>
      <c r="L3" s="4"/>
      <c r="M3" s="4"/>
      <c r="N3" s="4"/>
    </row>
    <row r="4" spans="1:21" ht="20.100000000000001" customHeight="1" x14ac:dyDescent="0.25">
      <c r="A4" s="1" t="s">
        <v>91</v>
      </c>
      <c r="B4" s="1"/>
      <c r="C4" s="1"/>
      <c r="D4" s="1"/>
      <c r="E4" s="4"/>
      <c r="F4" s="4"/>
      <c r="G4" s="4"/>
      <c r="H4" s="4"/>
      <c r="I4" s="4"/>
      <c r="J4" s="4"/>
      <c r="K4" s="4"/>
      <c r="L4" s="4"/>
      <c r="M4" s="4"/>
      <c r="N4" s="4"/>
    </row>
    <row r="5" spans="1:21" ht="20.100000000000001" customHeight="1" x14ac:dyDescent="0.25">
      <c r="A5" s="1" t="s">
        <v>69</v>
      </c>
      <c r="B5" s="1"/>
      <c r="C5" s="1"/>
      <c r="D5" s="1"/>
      <c r="E5" s="4"/>
      <c r="F5" s="4"/>
      <c r="G5" s="4"/>
      <c r="H5" s="4"/>
      <c r="I5" s="4"/>
      <c r="J5" s="4"/>
      <c r="K5" s="4"/>
      <c r="L5" s="4"/>
      <c r="M5" s="4"/>
      <c r="N5" s="4"/>
    </row>
    <row r="6" spans="1:21" ht="20.100000000000001" customHeight="1" x14ac:dyDescent="0.25">
      <c r="A6" s="1" t="s">
        <v>70</v>
      </c>
      <c r="B6" s="1"/>
      <c r="C6" s="1"/>
      <c r="D6" s="1"/>
      <c r="E6" s="4"/>
      <c r="F6" s="4"/>
      <c r="G6" s="4"/>
      <c r="H6" s="4"/>
      <c r="I6" s="4"/>
      <c r="J6" s="4"/>
      <c r="K6" s="4"/>
      <c r="L6" s="4"/>
      <c r="M6" s="4"/>
      <c r="N6" s="4"/>
    </row>
    <row r="7" spans="1:21" ht="20.100000000000001" customHeight="1" x14ac:dyDescent="0.25">
      <c r="A7" s="1" t="s">
        <v>89</v>
      </c>
      <c r="B7" s="1"/>
      <c r="C7" s="1"/>
      <c r="D7" s="1"/>
      <c r="E7" s="4"/>
      <c r="F7" s="4"/>
      <c r="G7" s="4"/>
      <c r="H7" s="4"/>
      <c r="I7" s="4"/>
      <c r="J7" s="4"/>
      <c r="K7" s="4"/>
      <c r="L7" s="4"/>
      <c r="M7" s="4"/>
      <c r="N7" s="4"/>
    </row>
    <row r="8" spans="1:21" ht="20.100000000000001" customHeight="1" x14ac:dyDescent="0.25">
      <c r="A8" s="1" t="s">
        <v>66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21" ht="20.100000000000001" customHeight="1" x14ac:dyDescent="0.25">
      <c r="A9" s="1" t="s">
        <v>67</v>
      </c>
      <c r="B9" s="1"/>
      <c r="C9" s="1"/>
      <c r="D9" s="1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21" ht="15.75" x14ac:dyDescent="0.25">
      <c r="A10" s="1" t="s">
        <v>2</v>
      </c>
      <c r="B10" s="1"/>
      <c r="C10" s="1"/>
      <c r="D10" s="4"/>
      <c r="E10" s="4"/>
      <c r="F10" s="4"/>
      <c r="H10" s="4"/>
      <c r="K10" s="4"/>
      <c r="L10" s="4"/>
      <c r="M10" s="4"/>
      <c r="N10" s="4"/>
      <c r="Q10" s="25"/>
      <c r="R10" s="25"/>
      <c r="S10" s="25"/>
    </row>
    <row r="11" spans="1:21" ht="15.75" x14ac:dyDescent="0.25">
      <c r="A11" s="1" t="s">
        <v>90</v>
      </c>
      <c r="B11" s="1"/>
      <c r="C11" s="1"/>
      <c r="D11" s="24"/>
      <c r="E11" s="24"/>
      <c r="F11" s="24"/>
      <c r="G11" s="23"/>
      <c r="H11" s="23"/>
      <c r="I11" s="23"/>
      <c r="J11" s="23"/>
      <c r="K11" s="23"/>
      <c r="L11" s="4"/>
      <c r="M11" s="4"/>
      <c r="N11" s="4"/>
      <c r="Q11" s="22"/>
      <c r="R11" s="22"/>
      <c r="S11" s="22"/>
    </row>
    <row r="12" spans="1:21" ht="20.100000000000001" customHeight="1" x14ac:dyDescent="0.25">
      <c r="A12" s="1"/>
      <c r="B12" s="1"/>
      <c r="C12" s="12"/>
      <c r="D12" s="21"/>
      <c r="E12" s="20"/>
      <c r="F12" s="20"/>
      <c r="G12" s="20"/>
      <c r="H12" s="20"/>
      <c r="I12" s="20"/>
      <c r="J12" s="4"/>
      <c r="K12" s="4"/>
      <c r="L12" s="4"/>
      <c r="M12" s="4"/>
      <c r="N12" s="4"/>
      <c r="O12" s="14" t="s">
        <v>83</v>
      </c>
    </row>
    <row r="13" spans="1:21" ht="63" x14ac:dyDescent="0.25">
      <c r="A13" s="2" t="s">
        <v>61</v>
      </c>
      <c r="B13" s="3" t="s">
        <v>60</v>
      </c>
      <c r="C13" s="3" t="s">
        <v>71</v>
      </c>
      <c r="D13" s="3" t="s">
        <v>74</v>
      </c>
      <c r="E13" s="3" t="s">
        <v>75</v>
      </c>
      <c r="F13" s="3" t="s">
        <v>76</v>
      </c>
      <c r="G13" s="3" t="s">
        <v>80</v>
      </c>
      <c r="H13" s="3" t="s">
        <v>79</v>
      </c>
      <c r="I13" s="3" t="s">
        <v>81</v>
      </c>
      <c r="J13" s="3" t="s">
        <v>78</v>
      </c>
      <c r="K13" s="3" t="s">
        <v>82</v>
      </c>
      <c r="L13" s="3" t="s">
        <v>77</v>
      </c>
      <c r="M13" s="3" t="s">
        <v>59</v>
      </c>
      <c r="N13" s="4"/>
      <c r="O13" s="18" t="s">
        <v>73</v>
      </c>
      <c r="P13" s="19" t="s">
        <v>72</v>
      </c>
      <c r="Q13" s="19" t="s">
        <v>84</v>
      </c>
      <c r="R13" s="19" t="s">
        <v>85</v>
      </c>
      <c r="S13" s="19" t="s">
        <v>86</v>
      </c>
      <c r="T13" s="18" t="s">
        <v>87</v>
      </c>
      <c r="U13" s="17" t="s">
        <v>88</v>
      </c>
    </row>
    <row r="14" spans="1:21" ht="20.100000000000001" customHeight="1" x14ac:dyDescent="0.2">
      <c r="A14" s="6" t="s">
        <v>3</v>
      </c>
      <c r="B14" s="7">
        <v>4.4153419999999999E-2</v>
      </c>
      <c r="C14" s="8">
        <v>7872199.8499999996</v>
      </c>
      <c r="D14" s="8">
        <v>-367173.14000000007</v>
      </c>
      <c r="E14" s="8">
        <v>0</v>
      </c>
      <c r="F14" s="8">
        <v>0</v>
      </c>
      <c r="G14" s="8">
        <v>-2132241.77</v>
      </c>
      <c r="H14" s="8">
        <v>0</v>
      </c>
      <c r="I14" s="8">
        <v>-2032693.45</v>
      </c>
      <c r="J14" s="8">
        <v>-144974.44</v>
      </c>
      <c r="K14" s="8">
        <v>-595024.37</v>
      </c>
      <c r="L14" s="8">
        <f>+SUM(Table13452[[#This Row],[Payment Amount]:[July 2025
County Payment for
June 2025 Adj
for Social Services]])</f>
        <v>2600092.6799999992</v>
      </c>
      <c r="M14" s="8">
        <v>7872199.8499999996</v>
      </c>
      <c r="N14" s="4"/>
      <c r="O14" s="11">
        <v>1126370.0900000001</v>
      </c>
      <c r="P14" s="11">
        <f>+Table132647[[#This Row],[FY 2023-24 Adj for 
Mental Health Growth]]</f>
        <v>1126370.0900000001</v>
      </c>
      <c r="Q14" s="11">
        <v>0</v>
      </c>
      <c r="R14" s="11">
        <v>1067160.81</v>
      </c>
      <c r="S14" s="11">
        <v>0</v>
      </c>
      <c r="T14" s="11">
        <f>+SUM(Table132647[[#This Row],[FY 2024-25 Adj for
CalWORKs]:[FY 2024-25 Adj for
from Health]])</f>
        <v>1067160.81</v>
      </c>
      <c r="U14" s="15">
        <f>+Table13452[[#This Row],[Net Payment]]+Table132647[[#This Row],[FY 2023-24
Total Adj]]+Table132647[[#This Row],[FY 2024-25
Total Adj]]</f>
        <v>4793623.58</v>
      </c>
    </row>
    <row r="15" spans="1:21" ht="20.100000000000001" customHeight="1" x14ac:dyDescent="0.2">
      <c r="A15" s="6" t="s">
        <v>4</v>
      </c>
      <c r="B15" s="7">
        <v>1.7804999999999999E-4</v>
      </c>
      <c r="C15" s="8">
        <v>31744.880000000001</v>
      </c>
      <c r="D15" s="8">
        <v>-2062.3099999999995</v>
      </c>
      <c r="E15" s="8">
        <v>0</v>
      </c>
      <c r="F15" s="8">
        <v>-453.45000000000005</v>
      </c>
      <c r="G15" s="8">
        <v>-6757.04</v>
      </c>
      <c r="H15" s="8">
        <v>-4746.7299999999996</v>
      </c>
      <c r="I15" s="8">
        <v>-5526.43</v>
      </c>
      <c r="J15" s="8">
        <v>-64.239999999999995</v>
      </c>
      <c r="K15" s="8">
        <v>-2463.13</v>
      </c>
      <c r="L15" s="8">
        <f>+SUM(Table13452[[#This Row],[Payment Amount]:[July 2025
County Payment for
June 2025 Adj
for Social Services]])</f>
        <v>9671.5499999999993</v>
      </c>
      <c r="M15" s="8">
        <v>31744.880000000001</v>
      </c>
      <c r="N15" s="4"/>
      <c r="O15" s="11">
        <v>4542.12</v>
      </c>
      <c r="P15" s="11">
        <f>+Table132647[[#This Row],[FY 2023-24 Adj for 
Mental Health Growth]]</f>
        <v>4542.12</v>
      </c>
      <c r="Q15" s="11">
        <v>0</v>
      </c>
      <c r="R15" s="11">
        <v>0</v>
      </c>
      <c r="S15" s="11">
        <v>0</v>
      </c>
      <c r="T15" s="11">
        <f>+SUM(Table132647[[#This Row],[FY 2024-25 Adj for
CalWORKs]:[FY 2024-25 Adj for
from Health]])</f>
        <v>0</v>
      </c>
      <c r="U15" s="13">
        <f>+Table13452[[#This Row],[Net Payment]]+Table132647[[#This Row],[FY 2023-24
Total Adj]]+Table132647[[#This Row],[FY 2024-25
Total Adj]]</f>
        <v>14213.669999999998</v>
      </c>
    </row>
    <row r="16" spans="1:21" ht="20.100000000000001" customHeight="1" x14ac:dyDescent="0.2">
      <c r="A16" s="6" t="s">
        <v>5</v>
      </c>
      <c r="B16" s="7">
        <v>7.7167000000000002E-4</v>
      </c>
      <c r="C16" s="8">
        <v>137582.56</v>
      </c>
      <c r="D16" s="8">
        <v>0</v>
      </c>
      <c r="E16" s="8">
        <v>0</v>
      </c>
      <c r="F16" s="8">
        <v>0</v>
      </c>
      <c r="G16" s="8">
        <v>-5410.53</v>
      </c>
      <c r="H16" s="8">
        <v>-30721.03</v>
      </c>
      <c r="I16" s="8">
        <v>-61987.02</v>
      </c>
      <c r="J16" s="8">
        <v>-6588.97</v>
      </c>
      <c r="K16" s="8">
        <v>-10118.75</v>
      </c>
      <c r="L16" s="8">
        <f>+SUM(Table13452[[#This Row],[Payment Amount]:[July 2025
County Payment for
June 2025 Adj
for Social Services]])</f>
        <v>22756.260000000002</v>
      </c>
      <c r="M16" s="8">
        <v>137582.56</v>
      </c>
      <c r="N16" s="4"/>
      <c r="O16" s="11">
        <v>19685.59</v>
      </c>
      <c r="P16" s="11">
        <f>+Table132647[[#This Row],[FY 2023-24 Adj for 
Mental Health Growth]]</f>
        <v>19685.59</v>
      </c>
      <c r="Q16" s="11">
        <v>0</v>
      </c>
      <c r="R16" s="11">
        <v>0</v>
      </c>
      <c r="S16" s="11">
        <v>0</v>
      </c>
      <c r="T16" s="11">
        <f>+SUM(Table132647[[#This Row],[FY 2024-25 Adj for
CalWORKs]:[FY 2024-25 Adj for
from Health]])</f>
        <v>0</v>
      </c>
      <c r="U16" s="13">
        <f>+Table13452[[#This Row],[Net Payment]]+Table132647[[#This Row],[FY 2023-24
Total Adj]]+Table132647[[#This Row],[FY 2024-25
Total Adj]]</f>
        <v>42441.850000000006</v>
      </c>
    </row>
    <row r="17" spans="1:21" ht="20.100000000000001" customHeight="1" x14ac:dyDescent="0.2">
      <c r="A17" s="6" t="s">
        <v>6</v>
      </c>
      <c r="B17" s="7">
        <v>6.96862E-3</v>
      </c>
      <c r="C17" s="8">
        <v>1242448.9099999999</v>
      </c>
      <c r="D17" s="8">
        <v>0</v>
      </c>
      <c r="E17" s="8">
        <v>-346440.62999999995</v>
      </c>
      <c r="F17" s="8">
        <v>0</v>
      </c>
      <c r="G17" s="8">
        <v>-101798.47</v>
      </c>
      <c r="H17" s="8">
        <v>-23098.9</v>
      </c>
      <c r="I17" s="8">
        <v>-321337.63</v>
      </c>
      <c r="J17" s="8">
        <v>-74516.95</v>
      </c>
      <c r="K17" s="8">
        <v>-147356.47</v>
      </c>
      <c r="L17" s="8">
        <f>+SUM(Table13452[[#This Row],[Payment Amount]:[July 2025
County Payment for
June 2025 Adj
for Social Services]])</f>
        <v>227899.86000000002</v>
      </c>
      <c r="M17" s="8">
        <v>1242448.9099999999</v>
      </c>
      <c r="N17" s="4"/>
      <c r="O17" s="11">
        <v>177772.07</v>
      </c>
      <c r="P17" s="11">
        <f>+Table132647[[#This Row],[FY 2023-24 Adj for 
Mental Health Growth]]</f>
        <v>177772.07</v>
      </c>
      <c r="Q17" s="11">
        <v>0</v>
      </c>
      <c r="R17" s="11">
        <v>0</v>
      </c>
      <c r="S17" s="11">
        <v>0</v>
      </c>
      <c r="T17" s="11">
        <f>+SUM(Table132647[[#This Row],[FY 2024-25 Adj for
CalWORKs]:[FY 2024-25 Adj for
from Health]])</f>
        <v>0</v>
      </c>
      <c r="U17" s="13">
        <f>+Table13452[[#This Row],[Net Payment]]+Table132647[[#This Row],[FY 2023-24
Total Adj]]+Table132647[[#This Row],[FY 2024-25
Total Adj]]</f>
        <v>405671.93000000005</v>
      </c>
    </row>
    <row r="18" spans="1:21" ht="20.100000000000001" customHeight="1" x14ac:dyDescent="0.2">
      <c r="A18" s="6" t="s">
        <v>7</v>
      </c>
      <c r="B18" s="7">
        <v>9.9981000000000006E-4</v>
      </c>
      <c r="C18" s="8">
        <v>178258.09</v>
      </c>
      <c r="D18" s="8">
        <v>0</v>
      </c>
      <c r="E18" s="8">
        <v>-48645.02999999997</v>
      </c>
      <c r="F18" s="8">
        <v>0</v>
      </c>
      <c r="G18" s="8">
        <v>-27811.99</v>
      </c>
      <c r="H18" s="8">
        <v>0</v>
      </c>
      <c r="I18" s="8">
        <v>-54702.04</v>
      </c>
      <c r="J18" s="8">
        <v>-7316.71</v>
      </c>
      <c r="K18" s="8">
        <v>-16183.22</v>
      </c>
      <c r="L18" s="8">
        <f>+SUM(Table13452[[#This Row],[Payment Amount]:[July 2025
County Payment for
June 2025 Adj
for Social Services]])</f>
        <v>23599.10000000002</v>
      </c>
      <c r="M18" s="8">
        <v>178258.09</v>
      </c>
      <c r="N18" s="4"/>
      <c r="O18" s="11">
        <v>25505.53</v>
      </c>
      <c r="P18" s="11">
        <f>+Table132647[[#This Row],[FY 2023-24 Adj for 
Mental Health Growth]]</f>
        <v>25505.53</v>
      </c>
      <c r="Q18" s="11">
        <v>0</v>
      </c>
      <c r="R18" s="11">
        <v>199639.3</v>
      </c>
      <c r="S18" s="11">
        <v>0</v>
      </c>
      <c r="T18" s="11">
        <f>+SUM(Table132647[[#This Row],[FY 2024-25 Adj for
CalWORKs]:[FY 2024-25 Adj for
from Health]])</f>
        <v>199639.3</v>
      </c>
      <c r="U18" s="13">
        <f>+Table13452[[#This Row],[Net Payment]]+Table132647[[#This Row],[FY 2023-24
Total Adj]]+Table132647[[#This Row],[FY 2024-25
Total Adj]]</f>
        <v>248743.93</v>
      </c>
    </row>
    <row r="19" spans="1:21" ht="20.100000000000001" customHeight="1" x14ac:dyDescent="0.2">
      <c r="A19" s="6" t="s">
        <v>8</v>
      </c>
      <c r="B19" s="7">
        <v>7.1119E-4</v>
      </c>
      <c r="C19" s="8">
        <v>126799.46</v>
      </c>
      <c r="D19" s="8">
        <v>0</v>
      </c>
      <c r="E19" s="8">
        <v>-58016.689999999988</v>
      </c>
      <c r="F19" s="8">
        <v>0</v>
      </c>
      <c r="G19" s="8">
        <v>-10697.58</v>
      </c>
      <c r="H19" s="8">
        <v>-24208.74</v>
      </c>
      <c r="I19" s="8">
        <v>-25014.959999999999</v>
      </c>
      <c r="J19" s="8">
        <v>-3109.25</v>
      </c>
      <c r="K19" s="8">
        <v>-5752.24</v>
      </c>
      <c r="L19" s="8">
        <f>+SUM(Table13452[[#This Row],[Payment Amount]:[July 2025
County Payment for
June 2025 Adj
for Social Services]])</f>
        <v>1.2732925824820995E-11</v>
      </c>
      <c r="M19" s="8">
        <v>126799.46</v>
      </c>
      <c r="N19" s="4"/>
      <c r="O19" s="11">
        <v>18142.72</v>
      </c>
      <c r="P19" s="11">
        <f>+Table132647[[#This Row],[FY 2023-24 Adj for 
Mental Health Growth]]</f>
        <v>18142.72</v>
      </c>
      <c r="Q19" s="11">
        <v>0</v>
      </c>
      <c r="R19" s="11">
        <v>0</v>
      </c>
      <c r="S19" s="11">
        <v>0</v>
      </c>
      <c r="T19" s="11">
        <f>+SUM(Table132647[[#This Row],[FY 2024-25 Adj for
CalWORKs]:[FY 2024-25 Adj for
from Health]])</f>
        <v>0</v>
      </c>
      <c r="U19" s="13">
        <f>+Table13452[[#This Row],[Net Payment]]+Table132647[[#This Row],[FY 2023-24
Total Adj]]+Table132647[[#This Row],[FY 2024-25
Total Adj]]</f>
        <v>18142.720000000016</v>
      </c>
    </row>
    <row r="20" spans="1:21" ht="20.100000000000001" customHeight="1" x14ac:dyDescent="0.2">
      <c r="A20" s="6" t="s">
        <v>9</v>
      </c>
      <c r="B20" s="7">
        <v>2.3615690000000002E-2</v>
      </c>
      <c r="C20" s="8">
        <v>4210487.6900000004</v>
      </c>
      <c r="D20" s="8">
        <v>0</v>
      </c>
      <c r="E20" s="8">
        <v>0</v>
      </c>
      <c r="F20" s="8">
        <v>0</v>
      </c>
      <c r="G20" s="8">
        <v>-475411.04</v>
      </c>
      <c r="H20" s="8">
        <v>0</v>
      </c>
      <c r="I20" s="8">
        <v>-958575</v>
      </c>
      <c r="J20" s="8">
        <v>-222169.25</v>
      </c>
      <c r="K20" s="8">
        <v>-295377.90000000002</v>
      </c>
      <c r="L20" s="8">
        <f>+SUM(Table13452[[#This Row],[Payment Amount]:[July 2025
County Payment for
June 2025 Adj
for Social Services]])</f>
        <v>2258954.5000000005</v>
      </c>
      <c r="M20" s="8">
        <v>4210487.6900000004</v>
      </c>
      <c r="N20" s="4"/>
      <c r="O20" s="11">
        <v>602445.01</v>
      </c>
      <c r="P20" s="11">
        <f>+Table132647[[#This Row],[FY 2023-24 Adj for 
Mental Health Growth]]</f>
        <v>602445.01</v>
      </c>
      <c r="Q20" s="11">
        <v>0</v>
      </c>
      <c r="R20" s="11">
        <v>110568.99</v>
      </c>
      <c r="S20" s="11">
        <v>0</v>
      </c>
      <c r="T20" s="11">
        <f>+SUM(Table132647[[#This Row],[FY 2024-25 Adj for
CalWORKs]:[FY 2024-25 Adj for
from Health]])</f>
        <v>110568.99</v>
      </c>
      <c r="U20" s="13">
        <f>+Table13452[[#This Row],[Net Payment]]+Table132647[[#This Row],[FY 2023-24
Total Adj]]+Table132647[[#This Row],[FY 2024-25
Total Adj]]</f>
        <v>2971968.5000000009</v>
      </c>
    </row>
    <row r="21" spans="1:21" ht="20.100000000000001" customHeight="1" x14ac:dyDescent="0.2">
      <c r="A21" s="6" t="s">
        <v>10</v>
      </c>
      <c r="B21" s="7">
        <v>1.0704200000000001E-3</v>
      </c>
      <c r="C21" s="8">
        <v>190847.28</v>
      </c>
      <c r="D21" s="8">
        <v>0</v>
      </c>
      <c r="E21" s="8">
        <v>-27823.480000000025</v>
      </c>
      <c r="F21" s="8">
        <v>0</v>
      </c>
      <c r="G21" s="8">
        <v>-33872.39</v>
      </c>
      <c r="H21" s="8">
        <v>-55856.99</v>
      </c>
      <c r="I21" s="8">
        <v>-44453.96</v>
      </c>
      <c r="J21" s="8">
        <v>-16449.39</v>
      </c>
      <c r="K21" s="8">
        <v>-12391.07</v>
      </c>
      <c r="L21" s="8">
        <f>+SUM(Table13452[[#This Row],[Payment Amount]:[July 2025
County Payment for
June 2025 Adj
for Social Services]])</f>
        <v>-1.4551915228366852E-11</v>
      </c>
      <c r="M21" s="8">
        <v>190847.28</v>
      </c>
      <c r="N21" s="4"/>
      <c r="O21" s="11">
        <v>27306.81</v>
      </c>
      <c r="P21" s="11">
        <f>+Table132647[[#This Row],[FY 2023-24 Adj for 
Mental Health Growth]]</f>
        <v>27306.81</v>
      </c>
      <c r="Q21" s="11">
        <v>0</v>
      </c>
      <c r="R21" s="11">
        <v>0</v>
      </c>
      <c r="S21" s="11">
        <v>0</v>
      </c>
      <c r="T21" s="11">
        <f>+SUM(Table132647[[#This Row],[FY 2024-25 Adj for
CalWORKs]:[FY 2024-25 Adj for
from Health]])</f>
        <v>0</v>
      </c>
      <c r="U21" s="13">
        <f>+Table13452[[#This Row],[Net Payment]]+Table132647[[#This Row],[FY 2023-24
Total Adj]]+Table132647[[#This Row],[FY 2024-25
Total Adj]]</f>
        <v>27306.809999999987</v>
      </c>
    </row>
    <row r="22" spans="1:21" ht="20.100000000000001" customHeight="1" x14ac:dyDescent="0.2">
      <c r="A22" s="6" t="s">
        <v>11</v>
      </c>
      <c r="B22" s="7">
        <v>3.2751600000000001E-3</v>
      </c>
      <c r="C22" s="8">
        <v>583934.69999999995</v>
      </c>
      <c r="D22" s="8">
        <v>0</v>
      </c>
      <c r="E22" s="8">
        <v>-231785.78000000003</v>
      </c>
      <c r="F22" s="8">
        <v>0</v>
      </c>
      <c r="G22" s="8">
        <v>-51289.56</v>
      </c>
      <c r="H22" s="8">
        <v>-57217.37</v>
      </c>
      <c r="I22" s="8">
        <v>-166876.29</v>
      </c>
      <c r="J22" s="8">
        <v>-21977.22</v>
      </c>
      <c r="K22" s="8">
        <v>-54788.479999999996</v>
      </c>
      <c r="L22" s="8">
        <f>+SUM(Table13452[[#This Row],[Payment Amount]:[July 2025
County Payment for
June 2025 Adj
for Social Services]])</f>
        <v>-7.2759576141834259E-11</v>
      </c>
      <c r="M22" s="8">
        <v>583934.69999999995</v>
      </c>
      <c r="N22" s="4"/>
      <c r="O22" s="11">
        <v>83550.539999999994</v>
      </c>
      <c r="P22" s="11">
        <f>+Table132647[[#This Row],[FY 2023-24 Adj for 
Mental Health Growth]]</f>
        <v>83550.539999999994</v>
      </c>
      <c r="Q22" s="11">
        <v>0</v>
      </c>
      <c r="R22" s="11">
        <v>0</v>
      </c>
      <c r="S22" s="11">
        <v>0</v>
      </c>
      <c r="T22" s="11">
        <f>+SUM(Table132647[[#This Row],[FY 2024-25 Adj for
CalWORKs]:[FY 2024-25 Adj for
from Health]])</f>
        <v>0</v>
      </c>
      <c r="U22" s="13">
        <f>+Table13452[[#This Row],[Net Payment]]+Table132647[[#This Row],[FY 2023-24
Total Adj]]+Table132647[[#This Row],[FY 2024-25
Total Adj]]</f>
        <v>83550.539999999921</v>
      </c>
    </row>
    <row r="23" spans="1:21" ht="20.100000000000001" customHeight="1" x14ac:dyDescent="0.2">
      <c r="A23" s="6" t="s">
        <v>12</v>
      </c>
      <c r="B23" s="7">
        <v>3.0915539999999998E-2</v>
      </c>
      <c r="C23" s="8">
        <v>5511992.2599999998</v>
      </c>
      <c r="D23" s="8">
        <v>0</v>
      </c>
      <c r="E23" s="8">
        <v>-553385.64000000025</v>
      </c>
      <c r="F23" s="8">
        <v>0</v>
      </c>
      <c r="G23" s="8">
        <v>-383444.06</v>
      </c>
      <c r="H23" s="8">
        <v>0</v>
      </c>
      <c r="I23" s="8">
        <v>-1811569.27</v>
      </c>
      <c r="J23" s="8">
        <v>-668972.74</v>
      </c>
      <c r="K23" s="8">
        <v>-474319.18</v>
      </c>
      <c r="L23" s="8">
        <f>+SUM(Table13452[[#This Row],[Payment Amount]:[July 2025
County Payment for
June 2025 Adj
for Social Services]])</f>
        <v>1620301.3699999996</v>
      </c>
      <c r="M23" s="8">
        <v>5511992.2599999998</v>
      </c>
      <c r="N23" s="4"/>
      <c r="O23" s="11">
        <v>788666.87</v>
      </c>
      <c r="P23" s="11">
        <f>+Table132647[[#This Row],[FY 2023-24 Adj for 
Mental Health Growth]]</f>
        <v>788666.87</v>
      </c>
      <c r="Q23" s="11">
        <v>0</v>
      </c>
      <c r="R23" s="11">
        <v>50066.23</v>
      </c>
      <c r="S23" s="11">
        <v>0</v>
      </c>
      <c r="T23" s="11">
        <f>+SUM(Table132647[[#This Row],[FY 2024-25 Adj for
CalWORKs]:[FY 2024-25 Adj for
from Health]])</f>
        <v>50066.23</v>
      </c>
      <c r="U23" s="13">
        <f>+Table13452[[#This Row],[Net Payment]]+Table132647[[#This Row],[FY 2023-24
Total Adj]]+Table132647[[#This Row],[FY 2024-25
Total Adj]]</f>
        <v>2459034.4699999997</v>
      </c>
    </row>
    <row r="24" spans="1:21" ht="20.100000000000001" customHeight="1" x14ac:dyDescent="0.2">
      <c r="A24" s="6" t="s">
        <v>13</v>
      </c>
      <c r="B24" s="7">
        <v>9.5401000000000004E-4</v>
      </c>
      <c r="C24" s="8">
        <v>170092.31</v>
      </c>
      <c r="D24" s="8">
        <v>0</v>
      </c>
      <c r="E24" s="8">
        <v>-35135.94</v>
      </c>
      <c r="F24" s="8">
        <v>0</v>
      </c>
      <c r="G24" s="8">
        <v>-45840.7</v>
      </c>
      <c r="H24" s="8">
        <v>-20904.91</v>
      </c>
      <c r="I24" s="8">
        <v>-46147.360000000001</v>
      </c>
      <c r="J24" s="8">
        <v>-10069.02</v>
      </c>
      <c r="K24" s="8">
        <v>-11994.38</v>
      </c>
      <c r="L24" s="8">
        <f>+SUM(Table13452[[#This Row],[Payment Amount]:[July 2025
County Payment for
June 2025 Adj
for Social Services]])</f>
        <v>0</v>
      </c>
      <c r="M24" s="8">
        <v>170092.31</v>
      </c>
      <c r="N24" s="4"/>
      <c r="O24" s="11">
        <v>24337.15</v>
      </c>
      <c r="P24" s="11">
        <f>+Table132647[[#This Row],[FY 2023-24 Adj for 
Mental Health Growth]]</f>
        <v>24337.15</v>
      </c>
      <c r="Q24" s="11">
        <v>0</v>
      </c>
      <c r="R24" s="11">
        <v>0</v>
      </c>
      <c r="S24" s="11">
        <v>0</v>
      </c>
      <c r="T24" s="11">
        <f>+SUM(Table132647[[#This Row],[FY 2024-25 Adj for
CalWORKs]:[FY 2024-25 Adj for
from Health]])</f>
        <v>0</v>
      </c>
      <c r="U24" s="13">
        <f>+Table13452[[#This Row],[Net Payment]]+Table132647[[#This Row],[FY 2023-24
Total Adj]]+Table132647[[#This Row],[FY 2024-25
Total Adj]]</f>
        <v>24337.15</v>
      </c>
    </row>
    <row r="25" spans="1:21" ht="20.100000000000001" customHeight="1" x14ac:dyDescent="0.2">
      <c r="A25" s="6" t="s">
        <v>14</v>
      </c>
      <c r="B25" s="7">
        <v>5.2137499999999996E-3</v>
      </c>
      <c r="C25" s="8">
        <v>929569.71</v>
      </c>
      <c r="D25" s="8">
        <v>0</v>
      </c>
      <c r="E25" s="8">
        <v>-586330.29999999981</v>
      </c>
      <c r="F25" s="8">
        <v>0</v>
      </c>
      <c r="G25" s="8">
        <v>-52924.959999999999</v>
      </c>
      <c r="H25" s="8">
        <v>-116333.8</v>
      </c>
      <c r="I25" s="8">
        <v>-118318.91</v>
      </c>
      <c r="J25" s="8">
        <v>-23590.13</v>
      </c>
      <c r="K25" s="8">
        <v>-32071.609999999997</v>
      </c>
      <c r="L25" s="8">
        <f>+SUM(Table13452[[#This Row],[Payment Amount]:[July 2025
County Payment for
June 2025 Adj
for Social Services]])</f>
        <v>1.3824319466948509E-10</v>
      </c>
      <c r="M25" s="8">
        <v>929569.71</v>
      </c>
      <c r="N25" s="4"/>
      <c r="O25" s="11">
        <v>133004.70000000001</v>
      </c>
      <c r="P25" s="11">
        <f>+Table132647[[#This Row],[FY 2023-24 Adj for 
Mental Health Growth]]</f>
        <v>133004.70000000001</v>
      </c>
      <c r="Q25" s="11">
        <v>0</v>
      </c>
      <c r="R25" s="11">
        <v>0</v>
      </c>
      <c r="S25" s="11">
        <v>0</v>
      </c>
      <c r="T25" s="11">
        <f>+SUM(Table132647[[#This Row],[FY 2024-25 Adj for
CalWORKs]:[FY 2024-25 Adj for
from Health]])</f>
        <v>0</v>
      </c>
      <c r="U25" s="13">
        <f>+Table13452[[#This Row],[Net Payment]]+Table132647[[#This Row],[FY 2023-24
Total Adj]]+Table132647[[#This Row],[FY 2024-25
Total Adj]]</f>
        <v>133004.70000000016</v>
      </c>
    </row>
    <row r="26" spans="1:21" ht="20.100000000000001" customHeight="1" x14ac:dyDescent="0.2">
      <c r="A26" s="6" t="s">
        <v>15</v>
      </c>
      <c r="B26" s="7">
        <v>5.3648300000000001E-3</v>
      </c>
      <c r="C26" s="8">
        <v>956506.06</v>
      </c>
      <c r="D26" s="8">
        <v>0</v>
      </c>
      <c r="E26" s="8">
        <v>-464940.44</v>
      </c>
      <c r="F26" s="8">
        <v>0</v>
      </c>
      <c r="G26" s="8">
        <v>-202842.7</v>
      </c>
      <c r="H26" s="8">
        <v>0</v>
      </c>
      <c r="I26" s="8">
        <v>-152782.25</v>
      </c>
      <c r="J26" s="8">
        <v>-67796.259999999995</v>
      </c>
      <c r="K26" s="8">
        <v>-68144.41</v>
      </c>
      <c r="L26" s="8">
        <f>+SUM(Table13452[[#This Row],[Payment Amount]:[July 2025
County Payment for
June 2025 Adj
for Social Services]])</f>
        <v>0</v>
      </c>
      <c r="M26" s="8">
        <v>956506.06</v>
      </c>
      <c r="N26" s="4"/>
      <c r="O26" s="11">
        <v>136858.81</v>
      </c>
      <c r="P26" s="11">
        <f>+Table132647[[#This Row],[FY 2023-24 Adj for 
Mental Health Growth]]</f>
        <v>136858.81</v>
      </c>
      <c r="Q26" s="11">
        <v>0</v>
      </c>
      <c r="R26" s="11">
        <v>639010.64</v>
      </c>
      <c r="S26" s="11">
        <v>0</v>
      </c>
      <c r="T26" s="11">
        <f>+SUM(Table132647[[#This Row],[FY 2024-25 Adj for
CalWORKs]:[FY 2024-25 Adj for
from Health]])</f>
        <v>639010.64</v>
      </c>
      <c r="U26" s="13">
        <f>+Table13452[[#This Row],[Net Payment]]+Table132647[[#This Row],[FY 2023-24
Total Adj]]+Table132647[[#This Row],[FY 2024-25
Total Adj]]</f>
        <v>775869.45</v>
      </c>
    </row>
    <row r="27" spans="1:21" ht="20.100000000000001" customHeight="1" x14ac:dyDescent="0.2">
      <c r="A27" s="6" t="s">
        <v>16</v>
      </c>
      <c r="B27" s="7">
        <v>1.0839700000000001E-3</v>
      </c>
      <c r="C27" s="8">
        <v>193263.13</v>
      </c>
      <c r="D27" s="8">
        <v>0</v>
      </c>
      <c r="E27" s="8">
        <v>-55470.679999999949</v>
      </c>
      <c r="F27" s="8">
        <v>0</v>
      </c>
      <c r="G27" s="8">
        <v>-13242.6</v>
      </c>
      <c r="H27" s="8">
        <v>-8837.92</v>
      </c>
      <c r="I27" s="8">
        <v>-71634.850000000006</v>
      </c>
      <c r="J27" s="8">
        <v>-1904.85</v>
      </c>
      <c r="K27" s="8">
        <v>-7400.8</v>
      </c>
      <c r="L27" s="8">
        <f>+SUM(Table13452[[#This Row],[Payment Amount]:[July 2025
County Payment for
June 2025 Adj
for Social Services]])</f>
        <v>34771.430000000058</v>
      </c>
      <c r="M27" s="8">
        <v>193263.13</v>
      </c>
      <c r="N27" s="4"/>
      <c r="O27" s="11">
        <v>27652.48</v>
      </c>
      <c r="P27" s="11">
        <f>+Table132647[[#This Row],[FY 2023-24 Adj for 
Mental Health Growth]]</f>
        <v>27652.48</v>
      </c>
      <c r="Q27" s="11">
        <v>0</v>
      </c>
      <c r="R27" s="11">
        <v>0</v>
      </c>
      <c r="S27" s="11">
        <v>0</v>
      </c>
      <c r="T27" s="11">
        <f>+SUM(Table132647[[#This Row],[FY 2024-25 Adj for
CalWORKs]:[FY 2024-25 Adj for
from Health]])</f>
        <v>0</v>
      </c>
      <c r="U27" s="13">
        <f>+Table13452[[#This Row],[Net Payment]]+Table132647[[#This Row],[FY 2023-24
Total Adj]]+Table132647[[#This Row],[FY 2024-25
Total Adj]]</f>
        <v>62423.910000000062</v>
      </c>
    </row>
    <row r="28" spans="1:21" ht="20.100000000000001" customHeight="1" x14ac:dyDescent="0.2">
      <c r="A28" s="6" t="s">
        <v>17</v>
      </c>
      <c r="B28" s="7">
        <v>2.0773E-2</v>
      </c>
      <c r="C28" s="8">
        <v>3703658.92</v>
      </c>
      <c r="D28" s="8">
        <v>0</v>
      </c>
      <c r="E28" s="8">
        <v>-2418230.6799999997</v>
      </c>
      <c r="F28" s="8">
        <v>0</v>
      </c>
      <c r="G28" s="8">
        <v>-131325.48000000001</v>
      </c>
      <c r="H28" s="8">
        <v>-956999.46</v>
      </c>
      <c r="I28" s="8">
        <v>0</v>
      </c>
      <c r="J28" s="8">
        <v>-163832.49</v>
      </c>
      <c r="K28" s="8">
        <v>-33270.81</v>
      </c>
      <c r="L28" s="8">
        <f>+SUM(Table13452[[#This Row],[Payment Amount]:[July 2025
County Payment for
June 2025 Adj
for Social Services]])</f>
        <v>2.9103830456733704E-10</v>
      </c>
      <c r="M28" s="8">
        <v>3703658.92</v>
      </c>
      <c r="N28" s="4"/>
      <c r="O28" s="11">
        <v>529926.92000000004</v>
      </c>
      <c r="P28" s="11">
        <f>+Table132647[[#This Row],[FY 2023-24 Adj for 
Mental Health Growth]]</f>
        <v>529926.92000000004</v>
      </c>
      <c r="Q28" s="11">
        <v>0</v>
      </c>
      <c r="R28" s="11">
        <v>0</v>
      </c>
      <c r="S28" s="11">
        <v>128834.8</v>
      </c>
      <c r="T28" s="11">
        <f>+SUM(Table132647[[#This Row],[FY 2024-25 Adj for
CalWORKs]:[FY 2024-25 Adj for
from Health]])</f>
        <v>128834.8</v>
      </c>
      <c r="U28" s="13">
        <f>+Table13452[[#This Row],[Net Payment]]+Table132647[[#This Row],[FY 2023-24
Total Adj]]+Table132647[[#This Row],[FY 2024-25
Total Adj]]</f>
        <v>658761.72000000044</v>
      </c>
    </row>
    <row r="29" spans="1:21" ht="20.100000000000001" customHeight="1" x14ac:dyDescent="0.2">
      <c r="A29" s="6" t="s">
        <v>18</v>
      </c>
      <c r="B29" s="7">
        <v>3.7041299999999999E-3</v>
      </c>
      <c r="C29" s="8">
        <v>660416.61</v>
      </c>
      <c r="D29" s="8">
        <v>0</v>
      </c>
      <c r="E29" s="8">
        <v>-140194.41000000003</v>
      </c>
      <c r="F29" s="8">
        <v>0</v>
      </c>
      <c r="G29" s="8">
        <v>-127022.16</v>
      </c>
      <c r="H29" s="8">
        <v>-183043.45</v>
      </c>
      <c r="I29" s="8">
        <v>-99219.37</v>
      </c>
      <c r="J29" s="8">
        <v>-58659.73</v>
      </c>
      <c r="K29" s="8">
        <v>-52277.49</v>
      </c>
      <c r="L29" s="8">
        <f>+SUM(Table13452[[#This Row],[Payment Amount]:[July 2025
County Payment for
June 2025 Adj
for Social Services]])</f>
        <v>-8.7311491370201111E-11</v>
      </c>
      <c r="M29" s="8">
        <v>660416.61</v>
      </c>
      <c r="N29" s="4"/>
      <c r="O29" s="11">
        <v>94493.73</v>
      </c>
      <c r="P29" s="11">
        <f>+Table132647[[#This Row],[FY 2023-24 Adj for 
Mental Health Growth]]</f>
        <v>94493.73</v>
      </c>
      <c r="Q29" s="11">
        <v>0</v>
      </c>
      <c r="R29" s="11">
        <v>0</v>
      </c>
      <c r="S29" s="11">
        <v>0</v>
      </c>
      <c r="T29" s="11">
        <f>+SUM(Table132647[[#This Row],[FY 2024-25 Adj for
CalWORKs]:[FY 2024-25 Adj for
from Health]])</f>
        <v>0</v>
      </c>
      <c r="U29" s="13">
        <f>+Table13452[[#This Row],[Net Payment]]+Table132647[[#This Row],[FY 2023-24
Total Adj]]+Table132647[[#This Row],[FY 2024-25
Total Adj]]</f>
        <v>94493.729999999909</v>
      </c>
    </row>
    <row r="30" spans="1:21" ht="20.100000000000001" customHeight="1" x14ac:dyDescent="0.2">
      <c r="A30" s="6" t="s">
        <v>19</v>
      </c>
      <c r="B30" s="7">
        <v>2.2037599999999999E-3</v>
      </c>
      <c r="C30" s="8">
        <v>392912.69</v>
      </c>
      <c r="D30" s="8">
        <v>0</v>
      </c>
      <c r="E30" s="8">
        <v>-18620.680000000051</v>
      </c>
      <c r="F30" s="8">
        <v>0</v>
      </c>
      <c r="G30" s="8">
        <v>-47584.01</v>
      </c>
      <c r="H30" s="8">
        <v>-164566.26999999999</v>
      </c>
      <c r="I30" s="8">
        <v>-72045.36</v>
      </c>
      <c r="J30" s="8">
        <v>-31397.31</v>
      </c>
      <c r="K30" s="8">
        <v>-58699.06</v>
      </c>
      <c r="L30" s="8">
        <f>+SUM(Table13452[[#This Row],[Payment Amount]:[July 2025
County Payment for
June 2025 Adj
for Social Services]])</f>
        <v>0</v>
      </c>
      <c r="M30" s="8">
        <v>392912.69</v>
      </c>
      <c r="N30" s="4"/>
      <c r="O30" s="11">
        <v>56218.74</v>
      </c>
      <c r="P30" s="11">
        <f>+Table132647[[#This Row],[FY 2023-24 Adj for 
Mental Health Growth]]</f>
        <v>56218.74</v>
      </c>
      <c r="Q30" s="11">
        <v>0</v>
      </c>
      <c r="R30" s="11">
        <v>0</v>
      </c>
      <c r="S30" s="11">
        <v>0</v>
      </c>
      <c r="T30" s="11">
        <f>+SUM(Table132647[[#This Row],[FY 2024-25 Adj for
CalWORKs]:[FY 2024-25 Adj for
from Health]])</f>
        <v>0</v>
      </c>
      <c r="U30" s="13">
        <f>+Table13452[[#This Row],[Net Payment]]+Table132647[[#This Row],[FY 2023-24
Total Adj]]+Table132647[[#This Row],[FY 2024-25
Total Adj]]</f>
        <v>56218.74</v>
      </c>
    </row>
    <row r="31" spans="1:21" ht="20.100000000000001" customHeight="1" x14ac:dyDescent="0.2">
      <c r="A31" s="6" t="s">
        <v>20</v>
      </c>
      <c r="B31" s="7">
        <v>1.10089E-3</v>
      </c>
      <c r="C31" s="8">
        <v>196279.85</v>
      </c>
      <c r="D31" s="8">
        <v>0</v>
      </c>
      <c r="E31" s="8">
        <v>-5432.8500000000204</v>
      </c>
      <c r="F31" s="8">
        <v>0</v>
      </c>
      <c r="G31" s="8">
        <v>-2311.17</v>
      </c>
      <c r="H31" s="8">
        <v>-90835.06</v>
      </c>
      <c r="I31" s="8">
        <v>-57801.78</v>
      </c>
      <c r="J31" s="8">
        <v>-14717.03</v>
      </c>
      <c r="K31" s="8">
        <v>-6873.18</v>
      </c>
      <c r="L31" s="8">
        <f>+SUM(Table13452[[#This Row],[Payment Amount]:[July 2025
County Payment for
June 2025 Adj
for Social Services]])</f>
        <v>18308.779999999992</v>
      </c>
      <c r="M31" s="8">
        <v>196279.85</v>
      </c>
      <c r="N31" s="4"/>
      <c r="O31" s="11">
        <v>28084.12</v>
      </c>
      <c r="P31" s="11">
        <f>+Table132647[[#This Row],[FY 2023-24 Adj for 
Mental Health Growth]]</f>
        <v>28084.12</v>
      </c>
      <c r="Q31" s="11">
        <v>0</v>
      </c>
      <c r="R31" s="11">
        <v>0</v>
      </c>
      <c r="S31" s="11">
        <v>0</v>
      </c>
      <c r="T31" s="11">
        <f>+SUM(Table132647[[#This Row],[FY 2024-25 Adj for
CalWORKs]:[FY 2024-25 Adj for
from Health]])</f>
        <v>0</v>
      </c>
      <c r="U31" s="13">
        <f>+Table13452[[#This Row],[Net Payment]]+Table132647[[#This Row],[FY 2023-24
Total Adj]]+Table132647[[#This Row],[FY 2024-25
Total Adj]]</f>
        <v>46392.899999999994</v>
      </c>
    </row>
    <row r="32" spans="1:21" ht="20.100000000000001" customHeight="1" x14ac:dyDescent="0.2">
      <c r="A32" s="6" t="s">
        <v>21</v>
      </c>
      <c r="B32" s="7">
        <v>0.28416977999999998</v>
      </c>
      <c r="C32" s="8">
        <v>50665187.390000001</v>
      </c>
      <c r="D32" s="8">
        <v>0</v>
      </c>
      <c r="E32" s="8">
        <v>0</v>
      </c>
      <c r="F32" s="8">
        <v>0</v>
      </c>
      <c r="G32" s="8">
        <v>-5768875.5199999996</v>
      </c>
      <c r="H32" s="8">
        <v>0</v>
      </c>
      <c r="I32" s="8">
        <v>-14824694.859999999</v>
      </c>
      <c r="J32" s="8">
        <v>-4130031.64</v>
      </c>
      <c r="K32" s="8">
        <v>-4578259.29</v>
      </c>
      <c r="L32" s="8">
        <f>+SUM(Table13452[[#This Row],[Payment Amount]:[July 2025
County Payment for
June 2025 Adj
for Social Services]])</f>
        <v>21363326.080000006</v>
      </c>
      <c r="M32" s="8">
        <v>50665187.390000001</v>
      </c>
      <c r="N32" s="4"/>
      <c r="O32" s="11">
        <v>7249276.3399999999</v>
      </c>
      <c r="P32" s="11">
        <f>+Table132647[[#This Row],[FY 2023-24 Adj for 
Mental Health Growth]]</f>
        <v>7249276.3399999999</v>
      </c>
      <c r="Q32" s="11">
        <v>0</v>
      </c>
      <c r="R32" s="11">
        <v>645189.16</v>
      </c>
      <c r="S32" s="11">
        <v>0</v>
      </c>
      <c r="T32" s="11">
        <f>+SUM(Table132647[[#This Row],[FY 2024-25 Adj for
CalWORKs]:[FY 2024-25 Adj for
from Health]])</f>
        <v>645189.16</v>
      </c>
      <c r="U32" s="13">
        <f>+Table13452[[#This Row],[Net Payment]]+Table132647[[#This Row],[FY 2023-24
Total Adj]]+Table132647[[#This Row],[FY 2024-25
Total Adj]]</f>
        <v>29257791.580000006</v>
      </c>
    </row>
    <row r="33" spans="1:21" ht="20.100000000000001" customHeight="1" x14ac:dyDescent="0.2">
      <c r="A33" s="6" t="s">
        <v>22</v>
      </c>
      <c r="B33" s="7">
        <v>3.5953000000000001E-3</v>
      </c>
      <c r="C33" s="8">
        <v>641013.09</v>
      </c>
      <c r="D33" s="8">
        <v>0</v>
      </c>
      <c r="E33" s="8">
        <v>-159187.79999999996</v>
      </c>
      <c r="F33" s="8">
        <v>0</v>
      </c>
      <c r="G33" s="8">
        <v>-115299.94</v>
      </c>
      <c r="H33" s="8">
        <v>0</v>
      </c>
      <c r="I33" s="8">
        <v>-135331.13</v>
      </c>
      <c r="J33" s="8">
        <v>-91059.65</v>
      </c>
      <c r="K33" s="8">
        <v>-63847.68</v>
      </c>
      <c r="L33" s="8">
        <f>+SUM(Table13452[[#This Row],[Payment Amount]:[July 2025
County Payment for
June 2025 Adj
for Social Services]])</f>
        <v>76286.890000000043</v>
      </c>
      <c r="M33" s="8">
        <v>641013.09</v>
      </c>
      <c r="N33" s="4"/>
      <c r="O33" s="11">
        <v>91717.43</v>
      </c>
      <c r="P33" s="11">
        <f>+Table132647[[#This Row],[FY 2023-24 Adj for 
Mental Health Growth]]</f>
        <v>91717.43</v>
      </c>
      <c r="Q33" s="11">
        <v>0</v>
      </c>
      <c r="R33" s="11">
        <v>113936.94</v>
      </c>
      <c r="S33" s="11">
        <v>0</v>
      </c>
      <c r="T33" s="11">
        <f>+SUM(Table132647[[#This Row],[FY 2024-25 Adj for
CalWORKs]:[FY 2024-25 Adj for
from Health]])</f>
        <v>113936.94</v>
      </c>
      <c r="U33" s="13">
        <f>+Table13452[[#This Row],[Net Payment]]+Table132647[[#This Row],[FY 2023-24
Total Adj]]+Table132647[[#This Row],[FY 2024-25
Total Adj]]</f>
        <v>281941.26</v>
      </c>
    </row>
    <row r="34" spans="1:21" ht="20.100000000000001" customHeight="1" x14ac:dyDescent="0.2">
      <c r="A34" s="6" t="s">
        <v>23</v>
      </c>
      <c r="B34" s="7">
        <v>9.8301599999999992E-3</v>
      </c>
      <c r="C34" s="8">
        <v>1752638.51</v>
      </c>
      <c r="D34" s="8">
        <v>0</v>
      </c>
      <c r="E34" s="8">
        <v>-629587.80000000005</v>
      </c>
      <c r="F34" s="8">
        <v>0</v>
      </c>
      <c r="G34" s="8">
        <v>-106671.2</v>
      </c>
      <c r="H34" s="8">
        <v>-122423.77</v>
      </c>
      <c r="I34" s="8">
        <v>-314591.48</v>
      </c>
      <c r="J34" s="8">
        <v>-24601.85</v>
      </c>
      <c r="K34" s="8">
        <v>-72485.67</v>
      </c>
      <c r="L34" s="8">
        <f>+SUM(Table13452[[#This Row],[Payment Amount]:[July 2025
County Payment for
June 2025 Adj
for Social Services]])</f>
        <v>482276.74000000005</v>
      </c>
      <c r="M34" s="8">
        <v>1752638.51</v>
      </c>
      <c r="N34" s="4"/>
      <c r="O34" s="11">
        <v>250771.02</v>
      </c>
      <c r="P34" s="11">
        <f>+Table132647[[#This Row],[FY 2023-24 Adj for 
Mental Health Growth]]</f>
        <v>250771.02</v>
      </c>
      <c r="Q34" s="11">
        <v>0</v>
      </c>
      <c r="R34" s="11">
        <v>0</v>
      </c>
      <c r="S34" s="11">
        <v>0</v>
      </c>
      <c r="T34" s="11">
        <f>+SUM(Table132647[[#This Row],[FY 2024-25 Adj for
CalWORKs]:[FY 2024-25 Adj for
from Health]])</f>
        <v>0</v>
      </c>
      <c r="U34" s="13">
        <f>+Table13452[[#This Row],[Net Payment]]+Table132647[[#This Row],[FY 2023-24
Total Adj]]+Table132647[[#This Row],[FY 2024-25
Total Adj]]</f>
        <v>733047.76</v>
      </c>
    </row>
    <row r="35" spans="1:21" ht="20.100000000000001" customHeight="1" x14ac:dyDescent="0.2">
      <c r="A35" s="6" t="s">
        <v>24</v>
      </c>
      <c r="B35" s="7">
        <v>6.6708999999999996E-4</v>
      </c>
      <c r="C35" s="8">
        <v>118936.78</v>
      </c>
      <c r="D35" s="8">
        <v>0</v>
      </c>
      <c r="E35" s="8">
        <v>-15295.660000000018</v>
      </c>
      <c r="F35" s="8">
        <v>0</v>
      </c>
      <c r="G35" s="8">
        <v>-13624.24</v>
      </c>
      <c r="H35" s="8">
        <v>-38621.68</v>
      </c>
      <c r="I35" s="8">
        <v>-30379.53</v>
      </c>
      <c r="J35" s="8">
        <v>-6548.74</v>
      </c>
      <c r="K35" s="8">
        <v>-7627.83</v>
      </c>
      <c r="L35" s="8">
        <f>+SUM(Table13452[[#This Row],[Payment Amount]:[July 2025
County Payment for
June 2025 Adj
for Social Services]])</f>
        <v>6839.0999999999767</v>
      </c>
      <c r="M35" s="8">
        <v>118936.78</v>
      </c>
      <c r="N35" s="4"/>
      <c r="O35" s="11">
        <v>17017.71</v>
      </c>
      <c r="P35" s="11">
        <f>+Table132647[[#This Row],[FY 2023-24 Adj for 
Mental Health Growth]]</f>
        <v>17017.71</v>
      </c>
      <c r="Q35" s="11">
        <v>0</v>
      </c>
      <c r="R35" s="11">
        <v>0</v>
      </c>
      <c r="S35" s="11">
        <v>0</v>
      </c>
      <c r="T35" s="11">
        <f>+SUM(Table132647[[#This Row],[FY 2024-25 Adj for
CalWORKs]:[FY 2024-25 Adj for
from Health]])</f>
        <v>0</v>
      </c>
      <c r="U35" s="13">
        <f>+Table13452[[#This Row],[Net Payment]]+Table132647[[#This Row],[FY 2023-24
Total Adj]]+Table132647[[#This Row],[FY 2024-25
Total Adj]]</f>
        <v>23856.809999999976</v>
      </c>
    </row>
    <row r="36" spans="1:21" ht="20.100000000000001" customHeight="1" x14ac:dyDescent="0.2">
      <c r="A36" s="6" t="s">
        <v>25</v>
      </c>
      <c r="B36" s="7">
        <v>3.0333299999999999E-3</v>
      </c>
      <c r="C36" s="8">
        <v>540818.36</v>
      </c>
      <c r="D36" s="8">
        <v>0</v>
      </c>
      <c r="E36" s="8">
        <v>-58612.700000000041</v>
      </c>
      <c r="F36" s="8">
        <v>0</v>
      </c>
      <c r="G36" s="8">
        <v>-44973.32</v>
      </c>
      <c r="H36" s="8">
        <v>0</v>
      </c>
      <c r="I36" s="8">
        <v>-115803.91</v>
      </c>
      <c r="J36" s="8">
        <v>-22373.23</v>
      </c>
      <c r="K36" s="8">
        <v>-58471.94</v>
      </c>
      <c r="L36" s="8">
        <f>+SUM(Table13452[[#This Row],[Payment Amount]:[July 2025
County Payment for
June 2025 Adj
for Social Services]])</f>
        <v>240583.25999999995</v>
      </c>
      <c r="M36" s="8">
        <v>540818.36</v>
      </c>
      <c r="N36" s="4"/>
      <c r="O36" s="11">
        <v>77381.37</v>
      </c>
      <c r="P36" s="11">
        <f>+Table132647[[#This Row],[FY 2023-24 Adj for 
Mental Health Growth]]</f>
        <v>77381.37</v>
      </c>
      <c r="Q36" s="11">
        <v>0</v>
      </c>
      <c r="R36" s="11">
        <v>192025.54</v>
      </c>
      <c r="S36" s="11">
        <v>0</v>
      </c>
      <c r="T36" s="11">
        <f>+SUM(Table132647[[#This Row],[FY 2024-25 Adj for
CalWORKs]:[FY 2024-25 Adj for
from Health]])</f>
        <v>192025.54</v>
      </c>
      <c r="U36" s="13">
        <f>+Table13452[[#This Row],[Net Payment]]+Table132647[[#This Row],[FY 2023-24
Total Adj]]+Table132647[[#This Row],[FY 2024-25
Total Adj]]</f>
        <v>509990.16999999993</v>
      </c>
    </row>
    <row r="37" spans="1:21" ht="20.100000000000001" customHeight="1" x14ac:dyDescent="0.2">
      <c r="A37" s="6" t="s">
        <v>26</v>
      </c>
      <c r="B37" s="7">
        <v>8.3380599999999996E-3</v>
      </c>
      <c r="C37" s="8">
        <v>1486609.07</v>
      </c>
      <c r="D37" s="8">
        <v>0</v>
      </c>
      <c r="E37" s="8">
        <v>-141510.01999999996</v>
      </c>
      <c r="F37" s="8">
        <v>0</v>
      </c>
      <c r="G37" s="8">
        <v>-319059.86</v>
      </c>
      <c r="H37" s="8">
        <v>0</v>
      </c>
      <c r="I37" s="8">
        <v>-370128.39</v>
      </c>
      <c r="J37" s="8">
        <v>-192543.05</v>
      </c>
      <c r="K37" s="8">
        <v>-98498.11</v>
      </c>
      <c r="L37" s="8">
        <f>+SUM(Table13452[[#This Row],[Payment Amount]:[July 2025
County Payment for
June 2025 Adj
for Social Services]])</f>
        <v>364869.64000000007</v>
      </c>
      <c r="M37" s="8">
        <v>1486609.07</v>
      </c>
      <c r="N37" s="4"/>
      <c r="O37" s="11">
        <v>212707</v>
      </c>
      <c r="P37" s="11">
        <f>+Table132647[[#This Row],[FY 2023-24 Adj for 
Mental Health Growth]]</f>
        <v>212707</v>
      </c>
      <c r="Q37" s="11">
        <v>0</v>
      </c>
      <c r="R37" s="11">
        <v>720612.03</v>
      </c>
      <c r="S37" s="11">
        <v>0</v>
      </c>
      <c r="T37" s="11">
        <f>+SUM(Table132647[[#This Row],[FY 2024-25 Adj for
CalWORKs]:[FY 2024-25 Adj for
from Health]])</f>
        <v>720612.03</v>
      </c>
      <c r="U37" s="13">
        <f>+Table13452[[#This Row],[Net Payment]]+Table132647[[#This Row],[FY 2023-24
Total Adj]]+Table132647[[#This Row],[FY 2024-25
Total Adj]]</f>
        <v>1298188.6700000002</v>
      </c>
    </row>
    <row r="38" spans="1:21" ht="20.100000000000001" customHeight="1" x14ac:dyDescent="0.2">
      <c r="A38" s="6" t="s">
        <v>27</v>
      </c>
      <c r="B38" s="7">
        <v>4.6391E-4</v>
      </c>
      <c r="C38" s="8">
        <v>82711.41</v>
      </c>
      <c r="D38" s="8">
        <v>0</v>
      </c>
      <c r="E38" s="8">
        <v>-14870.720000000008</v>
      </c>
      <c r="F38" s="8">
        <v>0</v>
      </c>
      <c r="G38" s="8">
        <v>-7361.82</v>
      </c>
      <c r="H38" s="8">
        <v>-31691.119999999999</v>
      </c>
      <c r="I38" s="8">
        <v>-22621.19</v>
      </c>
      <c r="J38" s="8">
        <v>-3135.54</v>
      </c>
      <c r="K38" s="8">
        <v>-3031.02</v>
      </c>
      <c r="L38" s="8">
        <f>+SUM(Table13452[[#This Row],[Payment Amount]:[July 2025
County Payment for
June 2025 Adj
for Social Services]])</f>
        <v>5.0022208597511053E-12</v>
      </c>
      <c r="M38" s="8">
        <v>82711.41</v>
      </c>
      <c r="N38" s="4"/>
      <c r="O38" s="11">
        <v>11834.51</v>
      </c>
      <c r="P38" s="11">
        <f>+Table132647[[#This Row],[FY 2023-24 Adj for 
Mental Health Growth]]</f>
        <v>11834.51</v>
      </c>
      <c r="Q38" s="11">
        <v>0</v>
      </c>
      <c r="R38" s="11">
        <v>0</v>
      </c>
      <c r="S38" s="11">
        <v>0</v>
      </c>
      <c r="T38" s="11">
        <f>+SUM(Table132647[[#This Row],[FY 2024-25 Adj for
CalWORKs]:[FY 2024-25 Adj for
from Health]])</f>
        <v>0</v>
      </c>
      <c r="U38" s="13">
        <f>+Table13452[[#This Row],[Net Payment]]+Table132647[[#This Row],[FY 2023-24
Total Adj]]+Table132647[[#This Row],[FY 2024-25
Total Adj]]</f>
        <v>11834.510000000006</v>
      </c>
    </row>
    <row r="39" spans="1:21" ht="20.100000000000001" customHeight="1" x14ac:dyDescent="0.2">
      <c r="A39" s="6" t="s">
        <v>28</v>
      </c>
      <c r="B39" s="7">
        <v>3.8397000000000003E-4</v>
      </c>
      <c r="C39" s="8">
        <v>68458.77</v>
      </c>
      <c r="D39" s="8">
        <v>-1924.4099999999999</v>
      </c>
      <c r="E39" s="8">
        <v>0</v>
      </c>
      <c r="F39" s="8">
        <v>0</v>
      </c>
      <c r="G39" s="8">
        <v>-9460.3700000000008</v>
      </c>
      <c r="H39" s="8">
        <v>-1933.7</v>
      </c>
      <c r="I39" s="8">
        <v>-50436.4</v>
      </c>
      <c r="J39" s="8">
        <v>-493.34</v>
      </c>
      <c r="K39" s="8">
        <v>-4210.55</v>
      </c>
      <c r="L39" s="8">
        <f>+SUM(Table13452[[#This Row],[Payment Amount]:[July 2025
County Payment for
June 2025 Adj
for Social Services]])</f>
        <v>0</v>
      </c>
      <c r="M39" s="8">
        <v>68458.77</v>
      </c>
      <c r="N39" s="4"/>
      <c r="O39" s="11">
        <v>9795.23</v>
      </c>
      <c r="P39" s="11">
        <f>+Table132647[[#This Row],[FY 2023-24 Adj for 
Mental Health Growth]]</f>
        <v>9795.23</v>
      </c>
      <c r="Q39" s="11">
        <v>0</v>
      </c>
      <c r="R39" s="11">
        <v>0</v>
      </c>
      <c r="S39" s="11">
        <v>0</v>
      </c>
      <c r="T39" s="11">
        <f>+SUM(Table132647[[#This Row],[FY 2024-25 Adj for
CalWORKs]:[FY 2024-25 Adj for
from Health]])</f>
        <v>0</v>
      </c>
      <c r="U39" s="13">
        <f>+Table13452[[#This Row],[Net Payment]]+Table132647[[#This Row],[FY 2023-24
Total Adj]]+Table132647[[#This Row],[FY 2024-25
Total Adj]]</f>
        <v>9795.23</v>
      </c>
    </row>
    <row r="40" spans="1:21" ht="20.100000000000001" customHeight="1" x14ac:dyDescent="0.2">
      <c r="A40" s="6" t="s">
        <v>29</v>
      </c>
      <c r="B40" s="7">
        <v>1.009473E-2</v>
      </c>
      <c r="C40" s="8">
        <v>1799809.21</v>
      </c>
      <c r="D40" s="8">
        <v>0</v>
      </c>
      <c r="E40" s="8">
        <v>-699450.5</v>
      </c>
      <c r="F40" s="8">
        <v>0</v>
      </c>
      <c r="G40" s="8">
        <v>0</v>
      </c>
      <c r="H40" s="8">
        <v>0</v>
      </c>
      <c r="I40" s="8">
        <v>-163728.23000000001</v>
      </c>
      <c r="J40" s="8">
        <v>-97638.67</v>
      </c>
      <c r="K40" s="8">
        <v>-111610.51</v>
      </c>
      <c r="L40" s="8">
        <f>+SUM(Table13452[[#This Row],[Payment Amount]:[July 2025
County Payment for
June 2025 Adj
for Social Services]])</f>
        <v>727381.29999999993</v>
      </c>
      <c r="M40" s="8">
        <v>1799809.21</v>
      </c>
      <c r="N40" s="4"/>
      <c r="O40" s="11">
        <v>257520.29</v>
      </c>
      <c r="P40" s="11">
        <f>+Table132647[[#This Row],[FY 2023-24 Adj for 
Mental Health Growth]]</f>
        <v>257520.29</v>
      </c>
      <c r="Q40" s="11">
        <v>25004.19</v>
      </c>
      <c r="R40" s="11">
        <v>155670.07</v>
      </c>
      <c r="S40" s="11">
        <v>0</v>
      </c>
      <c r="T40" s="11">
        <f>+SUM(Table132647[[#This Row],[FY 2024-25 Adj for
CalWORKs]:[FY 2024-25 Adj for
from Health]])</f>
        <v>180674.26</v>
      </c>
      <c r="U40" s="13">
        <f>+Table13452[[#This Row],[Net Payment]]+Table132647[[#This Row],[FY 2023-24
Total Adj]]+Table132647[[#This Row],[FY 2024-25
Total Adj]]</f>
        <v>1165575.8500000001</v>
      </c>
    </row>
    <row r="41" spans="1:21" ht="20.100000000000001" customHeight="1" x14ac:dyDescent="0.2">
      <c r="A41" s="6" t="s">
        <v>30</v>
      </c>
      <c r="B41" s="7">
        <v>5.2779699999999999E-3</v>
      </c>
      <c r="C41" s="8">
        <v>941019.62</v>
      </c>
      <c r="D41" s="8">
        <v>0</v>
      </c>
      <c r="E41" s="8">
        <v>-214179.09</v>
      </c>
      <c r="F41" s="8">
        <v>0</v>
      </c>
      <c r="G41" s="8">
        <v>-39805.9</v>
      </c>
      <c r="H41" s="8">
        <v>-26062.2</v>
      </c>
      <c r="I41" s="8">
        <v>-150349.57</v>
      </c>
      <c r="J41" s="8">
        <v>-12715.11</v>
      </c>
      <c r="K41" s="8">
        <v>-44069.4</v>
      </c>
      <c r="L41" s="8">
        <f>+SUM(Table13452[[#This Row],[Payment Amount]:[July 2025
County Payment for
June 2025 Adj
for Social Services]])</f>
        <v>453838.35000000003</v>
      </c>
      <c r="M41" s="8">
        <v>941019.62</v>
      </c>
      <c r="N41" s="4"/>
      <c r="O41" s="11">
        <v>134642.96</v>
      </c>
      <c r="P41" s="11">
        <f>+Table132647[[#This Row],[FY 2023-24 Adj for 
Mental Health Growth]]</f>
        <v>134642.96</v>
      </c>
      <c r="Q41" s="11">
        <v>0</v>
      </c>
      <c r="R41" s="11">
        <v>0</v>
      </c>
      <c r="S41" s="11">
        <v>0</v>
      </c>
      <c r="T41" s="11">
        <f>+SUM(Table132647[[#This Row],[FY 2024-25 Adj for
CalWORKs]:[FY 2024-25 Adj for
from Health]])</f>
        <v>0</v>
      </c>
      <c r="U41" s="13">
        <f>+Table13452[[#This Row],[Net Payment]]+Table132647[[#This Row],[FY 2023-24
Total Adj]]+Table132647[[#This Row],[FY 2024-25
Total Adj]]</f>
        <v>588481.31000000006</v>
      </c>
    </row>
    <row r="42" spans="1:21" ht="20.100000000000001" customHeight="1" x14ac:dyDescent="0.2">
      <c r="A42" s="6" t="s">
        <v>31</v>
      </c>
      <c r="B42" s="7">
        <v>2.23274E-3</v>
      </c>
      <c r="C42" s="8">
        <v>398079.59</v>
      </c>
      <c r="D42" s="8">
        <v>0</v>
      </c>
      <c r="E42" s="8">
        <v>-113853.97999999998</v>
      </c>
      <c r="F42" s="8">
        <v>0</v>
      </c>
      <c r="G42" s="8">
        <v>-41618.949999999997</v>
      </c>
      <c r="H42" s="8">
        <v>-39516.120000000003</v>
      </c>
      <c r="I42" s="8">
        <v>-100270.72</v>
      </c>
      <c r="J42" s="8">
        <v>-14962.44</v>
      </c>
      <c r="K42" s="8">
        <v>-30745.68</v>
      </c>
      <c r="L42" s="8">
        <f>+SUM(Table13452[[#This Row],[Payment Amount]:[July 2025
County Payment for
June 2025 Adj
for Social Services]])</f>
        <v>57111.700000000033</v>
      </c>
      <c r="M42" s="8">
        <v>398079.59</v>
      </c>
      <c r="N42" s="4"/>
      <c r="O42" s="11">
        <v>56958.02</v>
      </c>
      <c r="P42" s="11">
        <f>+Table132647[[#This Row],[FY 2023-24 Adj for 
Mental Health Growth]]</f>
        <v>56958.02</v>
      </c>
      <c r="Q42" s="11">
        <v>0</v>
      </c>
      <c r="R42" s="11">
        <v>0</v>
      </c>
      <c r="S42" s="11">
        <v>0</v>
      </c>
      <c r="T42" s="11">
        <f>+SUM(Table132647[[#This Row],[FY 2024-25 Adj for
CalWORKs]:[FY 2024-25 Adj for
from Health]])</f>
        <v>0</v>
      </c>
      <c r="U42" s="13">
        <f>+Table13452[[#This Row],[Net Payment]]+Table132647[[#This Row],[FY 2023-24
Total Adj]]+Table132647[[#This Row],[FY 2024-25
Total Adj]]</f>
        <v>114069.72000000003</v>
      </c>
    </row>
    <row r="43" spans="1:21" ht="20.100000000000001" customHeight="1" x14ac:dyDescent="0.2">
      <c r="A43" s="6" t="s">
        <v>32</v>
      </c>
      <c r="B43" s="7">
        <v>5.9119209999999998E-2</v>
      </c>
      <c r="C43" s="8">
        <v>10540479.91</v>
      </c>
      <c r="D43" s="8">
        <v>0</v>
      </c>
      <c r="E43" s="8">
        <v>-2215709.0500000007</v>
      </c>
      <c r="F43" s="8">
        <v>0</v>
      </c>
      <c r="G43" s="8">
        <v>-1031236.68</v>
      </c>
      <c r="H43" s="8">
        <v>0</v>
      </c>
      <c r="I43" s="8">
        <v>-5042352.0199999996</v>
      </c>
      <c r="J43" s="8">
        <v>-395909.06</v>
      </c>
      <c r="K43" s="8">
        <v>-636268.23</v>
      </c>
      <c r="L43" s="8">
        <f>+SUM(Table13452[[#This Row],[Payment Amount]:[July 2025
County Payment for
June 2025 Adj
for Social Services]])</f>
        <v>1219004.8700000001</v>
      </c>
      <c r="M43" s="8">
        <v>10540479.91</v>
      </c>
      <c r="N43" s="4"/>
      <c r="O43" s="11">
        <v>1508152.94</v>
      </c>
      <c r="P43" s="11">
        <f>+Table132647[[#This Row],[FY 2023-24 Adj for 
Mental Health Growth]]</f>
        <v>1508152.94</v>
      </c>
      <c r="Q43" s="11">
        <v>0</v>
      </c>
      <c r="R43" s="11">
        <v>4515775.49</v>
      </c>
      <c r="S43" s="11">
        <v>0</v>
      </c>
      <c r="T43" s="11">
        <f>+SUM(Table132647[[#This Row],[FY 2024-25 Adj for
CalWORKs]:[FY 2024-25 Adj for
from Health]])</f>
        <v>4515775.49</v>
      </c>
      <c r="U43" s="13">
        <f>+Table13452[[#This Row],[Net Payment]]+Table132647[[#This Row],[FY 2023-24
Total Adj]]+Table132647[[#This Row],[FY 2024-25
Total Adj]]</f>
        <v>7242933.3000000007</v>
      </c>
    </row>
    <row r="44" spans="1:21" ht="20.100000000000001" customHeight="1" x14ac:dyDescent="0.2">
      <c r="A44" s="6" t="s">
        <v>33</v>
      </c>
      <c r="B44" s="7">
        <v>4.8639E-3</v>
      </c>
      <c r="C44" s="8">
        <v>867194.28</v>
      </c>
      <c r="D44" s="8">
        <v>0</v>
      </c>
      <c r="E44" s="8">
        <v>-202554.9</v>
      </c>
      <c r="F44" s="8">
        <v>0</v>
      </c>
      <c r="G44" s="8">
        <v>-33074.28</v>
      </c>
      <c r="H44" s="8">
        <v>-243554.78</v>
      </c>
      <c r="I44" s="8">
        <v>-282772.28999999998</v>
      </c>
      <c r="J44" s="8">
        <v>-30880.51</v>
      </c>
      <c r="K44" s="8">
        <v>-74357.52</v>
      </c>
      <c r="L44" s="8">
        <f>+SUM(Table13452[[#This Row],[Payment Amount]:[July 2025
County Payment for
June 2025 Adj
for Social Services]])</f>
        <v>0</v>
      </c>
      <c r="M44" s="8">
        <v>867194.28</v>
      </c>
      <c r="N44" s="4"/>
      <c r="O44" s="11">
        <v>124079.9</v>
      </c>
      <c r="P44" s="11">
        <f>+Table132647[[#This Row],[FY 2023-24 Adj for 
Mental Health Growth]]</f>
        <v>124079.9</v>
      </c>
      <c r="Q44" s="11">
        <v>0</v>
      </c>
      <c r="R44" s="11">
        <v>0</v>
      </c>
      <c r="S44" s="11">
        <v>0</v>
      </c>
      <c r="T44" s="11">
        <f>+SUM(Table132647[[#This Row],[FY 2024-25 Adj for
CalWORKs]:[FY 2024-25 Adj for
from Health]])</f>
        <v>0</v>
      </c>
      <c r="U44" s="13">
        <f>+Table13452[[#This Row],[Net Payment]]+Table132647[[#This Row],[FY 2023-24
Total Adj]]+Table132647[[#This Row],[FY 2024-25
Total Adj]]</f>
        <v>124079.9</v>
      </c>
    </row>
    <row r="45" spans="1:21" ht="20.100000000000001" customHeight="1" x14ac:dyDescent="0.2">
      <c r="A45" s="6" t="s">
        <v>34</v>
      </c>
      <c r="B45" s="7">
        <v>9.1286999999999998E-4</v>
      </c>
      <c r="C45" s="8">
        <v>162757.4</v>
      </c>
      <c r="D45" s="8">
        <v>0</v>
      </c>
      <c r="E45" s="8">
        <v>-77853.589999999967</v>
      </c>
      <c r="F45" s="8">
        <v>0</v>
      </c>
      <c r="G45" s="8">
        <v>-21831.1</v>
      </c>
      <c r="H45" s="8">
        <v>0</v>
      </c>
      <c r="I45" s="8">
        <v>-33348.9</v>
      </c>
      <c r="J45" s="8">
        <v>-3828.13</v>
      </c>
      <c r="K45" s="8">
        <v>-12916.63</v>
      </c>
      <c r="L45" s="8">
        <f>+SUM(Table13452[[#This Row],[Payment Amount]:[July 2025
County Payment for
June 2025 Adj
for Social Services]])</f>
        <v>12979.050000000027</v>
      </c>
      <c r="M45" s="8">
        <v>162757.4</v>
      </c>
      <c r="N45" s="4"/>
      <c r="O45" s="11">
        <v>23287.65</v>
      </c>
      <c r="P45" s="11">
        <f>+Table132647[[#This Row],[FY 2023-24 Adj for 
Mental Health Growth]]</f>
        <v>23287.65</v>
      </c>
      <c r="Q45" s="11">
        <v>0</v>
      </c>
      <c r="R45" s="11">
        <v>34490.629999999997</v>
      </c>
      <c r="S45" s="11">
        <v>0</v>
      </c>
      <c r="T45" s="11">
        <f>+SUM(Table132647[[#This Row],[FY 2024-25 Adj for
CalWORKs]:[FY 2024-25 Adj for
from Health]])</f>
        <v>34490.629999999997</v>
      </c>
      <c r="U45" s="13">
        <f>+Table13452[[#This Row],[Net Payment]]+Table132647[[#This Row],[FY 2023-24
Total Adj]]+Table132647[[#This Row],[FY 2024-25
Total Adj]]</f>
        <v>70757.330000000016</v>
      </c>
    </row>
    <row r="46" spans="1:21" ht="20.100000000000001" customHeight="1" x14ac:dyDescent="0.2">
      <c r="A46" s="6" t="s">
        <v>35</v>
      </c>
      <c r="B46" s="7">
        <v>3.7028699999999998E-2</v>
      </c>
      <c r="C46" s="8">
        <v>6601919.5599999996</v>
      </c>
      <c r="D46" s="8">
        <v>0</v>
      </c>
      <c r="E46" s="8">
        <v>0</v>
      </c>
      <c r="F46" s="8">
        <v>0</v>
      </c>
      <c r="G46" s="8">
        <v>-2485350.4700000002</v>
      </c>
      <c r="H46" s="8">
        <v>0</v>
      </c>
      <c r="I46" s="8">
        <v>-1407429.71</v>
      </c>
      <c r="J46" s="8">
        <v>-506106.76</v>
      </c>
      <c r="K46" s="8">
        <v>-759287.77</v>
      </c>
      <c r="L46" s="8">
        <f>+SUM(Table13452[[#This Row],[Payment Amount]:[July 2025
County Payment for
June 2025 Adj
for Social Services]])</f>
        <v>1443744.8499999992</v>
      </c>
      <c r="M46" s="8">
        <v>6601919.5599999996</v>
      </c>
      <c r="N46" s="4"/>
      <c r="O46" s="11">
        <v>944615.85</v>
      </c>
      <c r="P46" s="11">
        <f>+Table132647[[#This Row],[FY 2023-24 Adj for 
Mental Health Growth]]</f>
        <v>944615.85</v>
      </c>
      <c r="Q46" s="11">
        <v>0</v>
      </c>
      <c r="R46" s="11">
        <v>2156509.4500000002</v>
      </c>
      <c r="S46" s="11">
        <v>0</v>
      </c>
      <c r="T46" s="11">
        <f>+SUM(Table132647[[#This Row],[FY 2024-25 Adj for
CalWORKs]:[FY 2024-25 Adj for
from Health]])</f>
        <v>2156509.4500000002</v>
      </c>
      <c r="U46" s="13">
        <f>+Table13452[[#This Row],[Net Payment]]+Table132647[[#This Row],[FY 2023-24
Total Adj]]+Table132647[[#This Row],[FY 2024-25
Total Adj]]</f>
        <v>4544870.1499999994</v>
      </c>
    </row>
    <row r="47" spans="1:21" ht="20.100000000000001" customHeight="1" x14ac:dyDescent="0.2">
      <c r="A47" s="6" t="s">
        <v>36</v>
      </c>
      <c r="B47" s="7">
        <v>4.1938349999999999E-2</v>
      </c>
      <c r="C47" s="8">
        <v>7477270.6799999997</v>
      </c>
      <c r="D47" s="8">
        <v>0</v>
      </c>
      <c r="E47" s="8">
        <v>-2118269.44</v>
      </c>
      <c r="F47" s="8">
        <v>0</v>
      </c>
      <c r="G47" s="8">
        <v>-887926.64</v>
      </c>
      <c r="H47" s="8">
        <v>-1277385.6399999999</v>
      </c>
      <c r="I47" s="8">
        <v>-2224899.5299999998</v>
      </c>
      <c r="J47" s="8">
        <v>-510271.57</v>
      </c>
      <c r="K47" s="8">
        <v>-458517.86</v>
      </c>
      <c r="L47" s="8">
        <f>+SUM(Table13452[[#This Row],[Payment Amount]:[July 2025
County Payment for
June 2025 Adj
for Social Services]])</f>
        <v>1.1059455573558807E-9</v>
      </c>
      <c r="M47" s="8">
        <v>7477270.6799999997</v>
      </c>
      <c r="N47" s="4"/>
      <c r="O47" s="11">
        <v>1069862.8400000001</v>
      </c>
      <c r="P47" s="11">
        <f>+Table132647[[#This Row],[FY 2023-24 Adj for 
Mental Health Growth]]</f>
        <v>1069862.8400000001</v>
      </c>
      <c r="Q47" s="11">
        <v>0</v>
      </c>
      <c r="R47" s="11">
        <v>0</v>
      </c>
      <c r="S47" s="11">
        <v>0</v>
      </c>
      <c r="T47" s="11">
        <f>+SUM(Table132647[[#This Row],[FY 2024-25 Adj for
CalWORKs]:[FY 2024-25 Adj for
from Health]])</f>
        <v>0</v>
      </c>
      <c r="U47" s="13">
        <f>+Table13452[[#This Row],[Net Payment]]+Table132647[[#This Row],[FY 2023-24
Total Adj]]+Table132647[[#This Row],[FY 2024-25
Total Adj]]</f>
        <v>1069862.8400000012</v>
      </c>
    </row>
    <row r="48" spans="1:21" ht="20.100000000000001" customHeight="1" x14ac:dyDescent="0.2">
      <c r="A48" s="6" t="s">
        <v>37</v>
      </c>
      <c r="B48" s="7">
        <v>1.0548599999999999E-3</v>
      </c>
      <c r="C48" s="8">
        <v>188073.07</v>
      </c>
      <c r="D48" s="8">
        <v>0</v>
      </c>
      <c r="E48" s="8">
        <v>-59791.73000000001</v>
      </c>
      <c r="F48" s="8">
        <v>0</v>
      </c>
      <c r="G48" s="8">
        <v>-33199.39</v>
      </c>
      <c r="H48" s="8">
        <v>0</v>
      </c>
      <c r="I48" s="8">
        <v>-62684.49</v>
      </c>
      <c r="J48" s="8">
        <v>-10044.94</v>
      </c>
      <c r="K48" s="8">
        <v>-22352.52</v>
      </c>
      <c r="L48" s="8">
        <f>+SUM(Table13452[[#This Row],[Payment Amount]:[July 2025
County Payment for
June 2025 Adj
for Social Services]])</f>
        <v>0</v>
      </c>
      <c r="M48" s="8">
        <v>188073.07</v>
      </c>
      <c r="N48" s="4"/>
      <c r="O48" s="11">
        <v>26909.87</v>
      </c>
      <c r="P48" s="11">
        <f>+Table132647[[#This Row],[FY 2023-24 Adj for 
Mental Health Growth]]</f>
        <v>26909.87</v>
      </c>
      <c r="Q48" s="11">
        <v>0</v>
      </c>
      <c r="R48" s="11">
        <v>219686.95</v>
      </c>
      <c r="S48" s="11">
        <v>0</v>
      </c>
      <c r="T48" s="11">
        <f>+SUM(Table132647[[#This Row],[FY 2024-25 Adj for
CalWORKs]:[FY 2024-25 Adj for
from Health]])</f>
        <v>219686.95</v>
      </c>
      <c r="U48" s="13">
        <f>+Table13452[[#This Row],[Net Payment]]+Table132647[[#This Row],[FY 2023-24
Total Adj]]+Table132647[[#This Row],[FY 2024-25
Total Adj]]</f>
        <v>246596.82</v>
      </c>
    </row>
    <row r="49" spans="1:21" ht="20.100000000000001" customHeight="1" x14ac:dyDescent="0.2">
      <c r="A49" s="6" t="s">
        <v>38</v>
      </c>
      <c r="B49" s="7">
        <v>4.9997710000000001E-2</v>
      </c>
      <c r="C49" s="8">
        <v>8914189.7799999993</v>
      </c>
      <c r="D49" s="8">
        <v>0</v>
      </c>
      <c r="E49" s="8">
        <v>-4188796.4799999986</v>
      </c>
      <c r="F49" s="8">
        <v>0</v>
      </c>
      <c r="G49" s="8">
        <v>-1941733.8</v>
      </c>
      <c r="H49" s="8">
        <v>0</v>
      </c>
      <c r="I49" s="8">
        <v>-117857.11</v>
      </c>
      <c r="J49" s="8">
        <v>-959499.02</v>
      </c>
      <c r="K49" s="8">
        <v>-673493.8</v>
      </c>
      <c r="L49" s="8">
        <f>+SUM(Table13452[[#This Row],[Payment Amount]:[July 2025
County Payment for
June 2025 Adj
for Social Services]])</f>
        <v>1032809.570000001</v>
      </c>
      <c r="M49" s="8">
        <v>8914189.7799999993</v>
      </c>
      <c r="N49" s="4"/>
      <c r="O49" s="11">
        <v>1275460.1100000001</v>
      </c>
      <c r="P49" s="11">
        <f>+Table132647[[#This Row],[FY 2023-24 Adj for 
Mental Health Growth]]</f>
        <v>1275460.1100000001</v>
      </c>
      <c r="Q49" s="11">
        <v>0</v>
      </c>
      <c r="R49" s="11">
        <v>8910571.2400000002</v>
      </c>
      <c r="S49" s="11">
        <v>0</v>
      </c>
      <c r="T49" s="11">
        <f>+SUM(Table132647[[#This Row],[FY 2024-25 Adj for
CalWORKs]:[FY 2024-25 Adj for
from Health]])</f>
        <v>8910571.2400000002</v>
      </c>
      <c r="U49" s="13">
        <f>+Table13452[[#This Row],[Net Payment]]+Table132647[[#This Row],[FY 2023-24
Total Adj]]+Table132647[[#This Row],[FY 2024-25
Total Adj]]</f>
        <v>11218840.920000002</v>
      </c>
    </row>
    <row r="50" spans="1:21" ht="20.100000000000001" customHeight="1" x14ac:dyDescent="0.2">
      <c r="A50" s="6" t="s">
        <v>56</v>
      </c>
      <c r="B50" s="7">
        <v>7.5449849999999999E-2</v>
      </c>
      <c r="C50" s="8">
        <v>13452101.75</v>
      </c>
      <c r="D50" s="8">
        <v>0</v>
      </c>
      <c r="E50" s="8">
        <v>-2518393.6100000003</v>
      </c>
      <c r="F50" s="8">
        <v>0</v>
      </c>
      <c r="G50" s="8">
        <v>-870839.07</v>
      </c>
      <c r="H50" s="8">
        <v>-169749.08</v>
      </c>
      <c r="I50" s="8">
        <v>-5149632.9800000004</v>
      </c>
      <c r="J50" s="8">
        <v>-611310.24</v>
      </c>
      <c r="K50" s="8">
        <v>-726097.2</v>
      </c>
      <c r="L50" s="8">
        <f>+SUM(Table13452[[#This Row],[Payment Amount]:[July 2025
County Payment for
June 2025 Adj
for Social Services]])</f>
        <v>3406079.5699999994</v>
      </c>
      <c r="M50" s="8">
        <v>13452101.75</v>
      </c>
      <c r="N50" s="4"/>
      <c r="O50" s="11">
        <v>1924753.63</v>
      </c>
      <c r="P50" s="11">
        <f>+Table132647[[#This Row],[FY 2023-24 Adj for 
Mental Health Growth]]</f>
        <v>1924753.63</v>
      </c>
      <c r="Q50" s="11">
        <v>0</v>
      </c>
      <c r="R50" s="11">
        <v>0</v>
      </c>
      <c r="S50" s="11">
        <v>0</v>
      </c>
      <c r="T50" s="11">
        <f>+SUM(Table132647[[#This Row],[FY 2024-25 Adj for
CalWORKs]:[FY 2024-25 Adj for
from Health]])</f>
        <v>0</v>
      </c>
      <c r="U50" s="13">
        <f>+Table13452[[#This Row],[Net Payment]]+Table132647[[#This Row],[FY 2023-24
Total Adj]]+Table132647[[#This Row],[FY 2024-25
Total Adj]]</f>
        <v>5330833.1999999993</v>
      </c>
    </row>
    <row r="51" spans="1:21" ht="20.100000000000001" customHeight="1" x14ac:dyDescent="0.2">
      <c r="A51" s="6" t="s">
        <v>39</v>
      </c>
      <c r="B51" s="7">
        <v>5.2845719999999999E-2</v>
      </c>
      <c r="C51" s="8">
        <v>9421967.0700000003</v>
      </c>
      <c r="D51" s="8">
        <v>0</v>
      </c>
      <c r="E51" s="8">
        <v>0</v>
      </c>
      <c r="F51" s="8">
        <v>0</v>
      </c>
      <c r="G51" s="8">
        <v>-570682.06999999995</v>
      </c>
      <c r="H51" s="8">
        <v>-854197.88</v>
      </c>
      <c r="I51" s="8">
        <v>-3151359.26</v>
      </c>
      <c r="J51" s="8">
        <v>-129393.04</v>
      </c>
      <c r="K51" s="8">
        <v>-624504.6</v>
      </c>
      <c r="L51" s="8">
        <f>+SUM(Table13452[[#This Row],[Payment Amount]:[July 2025
County Payment for
June 2025 Adj
for Social Services]])</f>
        <v>4091830.22</v>
      </c>
      <c r="M51" s="8">
        <v>9421967.0700000003</v>
      </c>
      <c r="N51" s="4"/>
      <c r="O51" s="11">
        <v>1348113.89</v>
      </c>
      <c r="P51" s="11">
        <f>+Table132647[[#This Row],[FY 2023-24 Adj for 
Mental Health Growth]]</f>
        <v>1348113.89</v>
      </c>
      <c r="Q51" s="11">
        <v>0</v>
      </c>
      <c r="R51" s="11">
        <v>0</v>
      </c>
      <c r="S51" s="11">
        <v>0</v>
      </c>
      <c r="T51" s="11">
        <f>+SUM(Table132647[[#This Row],[FY 2024-25 Adj for
CalWORKs]:[FY 2024-25 Adj for
from Health]])</f>
        <v>0</v>
      </c>
      <c r="U51" s="13">
        <f>+Table13452[[#This Row],[Net Payment]]+Table132647[[#This Row],[FY 2023-24
Total Adj]]+Table132647[[#This Row],[FY 2024-25
Total Adj]]</f>
        <v>5439944.1100000003</v>
      </c>
    </row>
    <row r="52" spans="1:21" ht="20.100000000000001" customHeight="1" x14ac:dyDescent="0.2">
      <c r="A52" s="6" t="s">
        <v>40</v>
      </c>
      <c r="B52" s="7">
        <v>1.980819E-2</v>
      </c>
      <c r="C52" s="8">
        <v>3531641.05</v>
      </c>
      <c r="D52" s="8">
        <v>0</v>
      </c>
      <c r="E52" s="8">
        <v>0</v>
      </c>
      <c r="F52" s="8">
        <v>0</v>
      </c>
      <c r="G52" s="8">
        <v>-324213</v>
      </c>
      <c r="H52" s="8">
        <v>0</v>
      </c>
      <c r="I52" s="8">
        <v>-564401.14</v>
      </c>
      <c r="J52" s="8">
        <v>-321582.45</v>
      </c>
      <c r="K52" s="8">
        <v>-161013.93</v>
      </c>
      <c r="L52" s="8">
        <f>+SUM(Table13452[[#This Row],[Payment Amount]:[July 2025
County Payment for
June 2025 Adj
for Social Services]])</f>
        <v>2160430.5299999993</v>
      </c>
      <c r="M52" s="8">
        <v>3531641.05</v>
      </c>
      <c r="N52" s="4"/>
      <c r="O52" s="11">
        <v>505314.26</v>
      </c>
      <c r="P52" s="11">
        <f>+Table132647[[#This Row],[FY 2023-24 Adj for 
Mental Health Growth]]</f>
        <v>505314.26</v>
      </c>
      <c r="Q52" s="11">
        <v>0</v>
      </c>
      <c r="R52" s="11">
        <v>1847383.79</v>
      </c>
      <c r="S52" s="11">
        <v>0</v>
      </c>
      <c r="T52" s="11">
        <f>+SUM(Table132647[[#This Row],[FY 2024-25 Adj for
CalWORKs]:[FY 2024-25 Adj for
from Health]])</f>
        <v>1847383.79</v>
      </c>
      <c r="U52" s="13">
        <f>+Table13452[[#This Row],[Net Payment]]+Table132647[[#This Row],[FY 2023-24
Total Adj]]+Table132647[[#This Row],[FY 2024-25
Total Adj]]</f>
        <v>4513128.5799999991</v>
      </c>
    </row>
    <row r="53" spans="1:21" ht="20.100000000000001" customHeight="1" x14ac:dyDescent="0.2">
      <c r="A53" s="6" t="s">
        <v>41</v>
      </c>
      <c r="B53" s="7">
        <v>5.3820200000000004E-3</v>
      </c>
      <c r="C53" s="8">
        <v>959570.91</v>
      </c>
      <c r="D53" s="8">
        <v>0</v>
      </c>
      <c r="E53" s="8">
        <v>-97681.969999999943</v>
      </c>
      <c r="F53" s="8">
        <v>0</v>
      </c>
      <c r="G53" s="8">
        <v>-170205.65</v>
      </c>
      <c r="H53" s="8">
        <v>0</v>
      </c>
      <c r="I53" s="8">
        <v>-380113.79</v>
      </c>
      <c r="J53" s="8">
        <v>-37959.050000000003</v>
      </c>
      <c r="K53" s="8">
        <v>-49584.9</v>
      </c>
      <c r="L53" s="8">
        <f>+SUM(Table13452[[#This Row],[Payment Amount]:[July 2025
County Payment for
June 2025 Adj
for Social Services]])</f>
        <v>224025.55000000008</v>
      </c>
      <c r="M53" s="8">
        <v>959570.91</v>
      </c>
      <c r="N53" s="4"/>
      <c r="O53" s="11">
        <v>137297.32</v>
      </c>
      <c r="P53" s="11">
        <f>+Table132647[[#This Row],[FY 2023-24 Adj for 
Mental Health Growth]]</f>
        <v>137297.32</v>
      </c>
      <c r="Q53" s="11">
        <v>0</v>
      </c>
      <c r="R53" s="11">
        <v>174122.97</v>
      </c>
      <c r="S53" s="11">
        <v>0</v>
      </c>
      <c r="T53" s="11">
        <f>+SUM(Table132647[[#This Row],[FY 2024-25 Adj for
CalWORKs]:[FY 2024-25 Adj for
from Health]])</f>
        <v>174122.97</v>
      </c>
      <c r="U53" s="13">
        <f>+Table13452[[#This Row],[Net Payment]]+Table132647[[#This Row],[FY 2023-24
Total Adj]]+Table132647[[#This Row],[FY 2024-25
Total Adj]]</f>
        <v>535445.84000000008</v>
      </c>
    </row>
    <row r="54" spans="1:21" ht="20.100000000000001" customHeight="1" x14ac:dyDescent="0.2">
      <c r="A54" s="6" t="s">
        <v>62</v>
      </c>
      <c r="B54" s="7">
        <v>2.3367949999999998E-2</v>
      </c>
      <c r="C54" s="8">
        <v>4166317.63</v>
      </c>
      <c r="D54" s="8">
        <v>-1881.4999999999709</v>
      </c>
      <c r="E54" s="8">
        <v>0</v>
      </c>
      <c r="F54" s="8">
        <v>0</v>
      </c>
      <c r="G54" s="8">
        <v>-247857.78</v>
      </c>
      <c r="H54" s="8">
        <v>0</v>
      </c>
      <c r="I54" s="8">
        <v>-736413.9</v>
      </c>
      <c r="J54" s="8">
        <v>-18437.599999999999</v>
      </c>
      <c r="K54" s="8">
        <v>-171519.67</v>
      </c>
      <c r="L54" s="8">
        <f>+SUM(Table13452[[#This Row],[Payment Amount]:[July 2025
County Payment for
June 2025 Adj
for Social Services]])</f>
        <v>2990207.18</v>
      </c>
      <c r="M54" s="8">
        <v>4166317.63</v>
      </c>
      <c r="N54" s="4"/>
      <c r="O54" s="11">
        <v>596125.06999999995</v>
      </c>
      <c r="P54" s="11">
        <f>+Table132647[[#This Row],[FY 2023-24 Adj for 
Mental Health Growth]]</f>
        <v>596125.06999999995</v>
      </c>
      <c r="Q54" s="11">
        <v>0</v>
      </c>
      <c r="R54" s="11">
        <v>671592.24</v>
      </c>
      <c r="S54" s="11">
        <v>0</v>
      </c>
      <c r="T54" s="11">
        <f>+SUM(Table132647[[#This Row],[FY 2024-25 Adj for
CalWORKs]:[FY 2024-25 Adj for
from Health]])</f>
        <v>671592.24</v>
      </c>
      <c r="U54" s="13">
        <f>+Table13452[[#This Row],[Net Payment]]+Table132647[[#This Row],[FY 2023-24
Total Adj]]+Table132647[[#This Row],[FY 2024-25
Total Adj]]</f>
        <v>4257924.49</v>
      </c>
    </row>
    <row r="55" spans="1:21" ht="20.100000000000001" customHeight="1" x14ac:dyDescent="0.2">
      <c r="A55" s="6" t="s">
        <v>42</v>
      </c>
      <c r="B55" s="7">
        <v>8.9708800000000005E-3</v>
      </c>
      <c r="C55" s="8">
        <v>1599435.79</v>
      </c>
      <c r="D55" s="8">
        <v>0</v>
      </c>
      <c r="E55" s="8">
        <v>-522182.04999999993</v>
      </c>
      <c r="F55" s="8">
        <v>0</v>
      </c>
      <c r="G55" s="8">
        <v>-175845.68</v>
      </c>
      <c r="H55" s="8">
        <v>0</v>
      </c>
      <c r="I55" s="8">
        <v>-742384.25</v>
      </c>
      <c r="J55" s="8">
        <v>-77037.16</v>
      </c>
      <c r="K55" s="8">
        <v>-81986.649999999994</v>
      </c>
      <c r="L55" s="8">
        <f>+SUM(Table13452[[#This Row],[Payment Amount]:[July 2025
County Payment for
June 2025 Adj
for Social Services]])</f>
        <v>2.9103830456733704E-10</v>
      </c>
      <c r="M55" s="8">
        <v>1599435.79</v>
      </c>
      <c r="N55" s="4"/>
      <c r="O55" s="11">
        <v>228850.48</v>
      </c>
      <c r="P55" s="11">
        <f>+Table132647[[#This Row],[FY 2023-24 Adj for 
Mental Health Growth]]</f>
        <v>228850.48</v>
      </c>
      <c r="Q55" s="11">
        <v>0</v>
      </c>
      <c r="R55" s="11">
        <v>380215.52</v>
      </c>
      <c r="S55" s="11">
        <v>0</v>
      </c>
      <c r="T55" s="11">
        <f>+SUM(Table132647[[#This Row],[FY 2024-25 Adj for
CalWORKs]:[FY 2024-25 Adj for
from Health]])</f>
        <v>380215.52</v>
      </c>
      <c r="U55" s="13">
        <f>+Table13452[[#This Row],[Net Payment]]+Table132647[[#This Row],[FY 2023-24
Total Adj]]+Table132647[[#This Row],[FY 2024-25
Total Adj]]</f>
        <v>609066.00000000035</v>
      </c>
    </row>
    <row r="56" spans="1:21" ht="20.100000000000001" customHeight="1" x14ac:dyDescent="0.2">
      <c r="A56" s="6" t="s">
        <v>57</v>
      </c>
      <c r="B56" s="7">
        <v>4.2205159999999999E-2</v>
      </c>
      <c r="C56" s="8">
        <v>7524840.7599999998</v>
      </c>
      <c r="D56" s="8">
        <v>0</v>
      </c>
      <c r="E56" s="8">
        <v>0</v>
      </c>
      <c r="F56" s="8">
        <v>0</v>
      </c>
      <c r="G56" s="8">
        <v>-1188055.3600000001</v>
      </c>
      <c r="H56" s="8">
        <v>-638977.81999999995</v>
      </c>
      <c r="I56" s="8">
        <v>-1695711.04</v>
      </c>
      <c r="J56" s="8">
        <v>-196067.59</v>
      </c>
      <c r="K56" s="8">
        <v>-723789.79</v>
      </c>
      <c r="L56" s="8">
        <f>+SUM(Table13452[[#This Row],[Payment Amount]:[July 2025
County Payment for
June 2025 Adj
for Social Services]])</f>
        <v>3082239.1599999992</v>
      </c>
      <c r="M56" s="8">
        <v>7524840.7599999998</v>
      </c>
      <c r="N56" s="4"/>
      <c r="O56" s="11">
        <v>1076669.27</v>
      </c>
      <c r="P56" s="11">
        <f>+Table132647[[#This Row],[FY 2023-24 Adj for 
Mental Health Growth]]</f>
        <v>1076669.27</v>
      </c>
      <c r="Q56" s="11">
        <v>0</v>
      </c>
      <c r="R56" s="11">
        <v>0</v>
      </c>
      <c r="S56" s="11">
        <v>0</v>
      </c>
      <c r="T56" s="11">
        <f>+SUM(Table132647[[#This Row],[FY 2024-25 Adj for
CalWORKs]:[FY 2024-25 Adj for
from Health]])</f>
        <v>0</v>
      </c>
      <c r="U56" s="13">
        <f>+Table13452[[#This Row],[Net Payment]]+Table132647[[#This Row],[FY 2023-24
Total Adj]]+Table132647[[#This Row],[FY 2024-25
Total Adj]]</f>
        <v>4158908.4299999992</v>
      </c>
    </row>
    <row r="57" spans="1:21" ht="20.100000000000001" customHeight="1" x14ac:dyDescent="0.2">
      <c r="A57" s="6" t="s">
        <v>43</v>
      </c>
      <c r="B57" s="7">
        <v>5.5343299999999996E-3</v>
      </c>
      <c r="C57" s="8">
        <v>986726.55</v>
      </c>
      <c r="D57" s="8">
        <v>0</v>
      </c>
      <c r="E57" s="8">
        <v>-131737.02999999994</v>
      </c>
      <c r="F57" s="8">
        <v>0</v>
      </c>
      <c r="G57" s="8">
        <v>-227279.38</v>
      </c>
      <c r="H57" s="8">
        <v>0</v>
      </c>
      <c r="I57" s="8">
        <v>-500729.3</v>
      </c>
      <c r="J57" s="8">
        <v>-43716.61</v>
      </c>
      <c r="K57" s="8">
        <v>-67378.81</v>
      </c>
      <c r="L57" s="8">
        <f>+SUM(Table13452[[#This Row],[Payment Amount]:[July 2025
County Payment for
June 2025 Adj
for Social Services]])</f>
        <v>15885.420000000144</v>
      </c>
      <c r="M57" s="8">
        <v>986726.55</v>
      </c>
      <c r="N57" s="4"/>
      <c r="O57" s="11">
        <v>141182.81</v>
      </c>
      <c r="P57" s="11">
        <f>+Table132647[[#This Row],[FY 2023-24 Adj for 
Mental Health Growth]]</f>
        <v>141182.81</v>
      </c>
      <c r="Q57" s="11">
        <v>0</v>
      </c>
      <c r="R57" s="11">
        <v>192206.58</v>
      </c>
      <c r="S57" s="11">
        <v>0</v>
      </c>
      <c r="T57" s="11">
        <f>+SUM(Table132647[[#This Row],[FY 2024-25 Adj for
CalWORKs]:[FY 2024-25 Adj for
from Health]])</f>
        <v>192206.58</v>
      </c>
      <c r="U57" s="13">
        <f>+Table13452[[#This Row],[Net Payment]]+Table132647[[#This Row],[FY 2023-24
Total Adj]]+Table132647[[#This Row],[FY 2024-25
Total Adj]]</f>
        <v>349274.81000000017</v>
      </c>
    </row>
    <row r="58" spans="1:21" ht="20.100000000000001" customHeight="1" x14ac:dyDescent="0.2">
      <c r="A58" s="6" t="s">
        <v>44</v>
      </c>
      <c r="B58" s="7">
        <v>5.7227099999999998E-3</v>
      </c>
      <c r="C58" s="8">
        <v>1020313.18</v>
      </c>
      <c r="D58" s="8">
        <v>0</v>
      </c>
      <c r="E58" s="8">
        <v>-360405.0199999999</v>
      </c>
      <c r="F58" s="8">
        <v>0</v>
      </c>
      <c r="G58" s="8">
        <v>-109365.92</v>
      </c>
      <c r="H58" s="8">
        <v>0</v>
      </c>
      <c r="I58" s="8">
        <v>-259961.91</v>
      </c>
      <c r="J58" s="8">
        <v>-52547.79</v>
      </c>
      <c r="K58" s="8">
        <v>-108979.52</v>
      </c>
      <c r="L58" s="8">
        <f>+SUM(Table13452[[#This Row],[Payment Amount]:[July 2025
County Payment for
June 2025 Adj
for Social Services]])</f>
        <v>129053.02000000006</v>
      </c>
      <c r="M58" s="8">
        <v>1020313.18</v>
      </c>
      <c r="N58" s="4"/>
      <c r="O58" s="11">
        <v>145988.45000000001</v>
      </c>
      <c r="P58" s="11">
        <f>+Table132647[[#This Row],[FY 2023-24 Adj for 
Mental Health Growth]]</f>
        <v>145988.45000000001</v>
      </c>
      <c r="Q58" s="11">
        <v>0</v>
      </c>
      <c r="R58" s="11">
        <v>412567.36</v>
      </c>
      <c r="S58" s="11">
        <v>0</v>
      </c>
      <c r="T58" s="11">
        <f>+SUM(Table132647[[#This Row],[FY 2024-25 Adj for
CalWORKs]:[FY 2024-25 Adj for
from Health]])</f>
        <v>412567.36</v>
      </c>
      <c r="U58" s="13">
        <f>+Table13452[[#This Row],[Net Payment]]+Table132647[[#This Row],[FY 2023-24
Total Adj]]+Table132647[[#This Row],[FY 2024-25
Total Adj]]</f>
        <v>687608.83000000007</v>
      </c>
    </row>
    <row r="59" spans="1:21" ht="20.100000000000001" customHeight="1" x14ac:dyDescent="0.2">
      <c r="A59" s="6" t="s">
        <v>45</v>
      </c>
      <c r="B59" s="7">
        <v>3.4808000000000001E-4</v>
      </c>
      <c r="C59" s="8">
        <v>62059.86</v>
      </c>
      <c r="D59" s="8">
        <v>-837.7300000000007</v>
      </c>
      <c r="E59" s="8">
        <v>-1464.2299999999996</v>
      </c>
      <c r="F59" s="8">
        <v>0</v>
      </c>
      <c r="G59" s="8">
        <v>-6850.83</v>
      </c>
      <c r="H59" s="8">
        <v>-1739.11</v>
      </c>
      <c r="I59" s="8">
        <v>-12385.87</v>
      </c>
      <c r="J59" s="8">
        <v>-496.59</v>
      </c>
      <c r="K59" s="8">
        <v>-4667.75</v>
      </c>
      <c r="L59" s="8">
        <f>+SUM(Table13452[[#This Row],[Payment Amount]:[July 2025
County Payment for
June 2025 Adj
for Social Services]])</f>
        <v>33617.749999999993</v>
      </c>
      <c r="M59" s="8">
        <v>62059.86</v>
      </c>
      <c r="N59" s="4"/>
      <c r="O59" s="11">
        <v>8879.65</v>
      </c>
      <c r="P59" s="11">
        <f>+Table132647[[#This Row],[FY 2023-24 Adj for 
Mental Health Growth]]</f>
        <v>8879.65</v>
      </c>
      <c r="Q59" s="11">
        <v>0</v>
      </c>
      <c r="R59" s="11">
        <v>0</v>
      </c>
      <c r="S59" s="11">
        <v>0</v>
      </c>
      <c r="T59" s="11">
        <f>+SUM(Table132647[[#This Row],[FY 2024-25 Adj for
CalWORKs]:[FY 2024-25 Adj for
from Health]])</f>
        <v>0</v>
      </c>
      <c r="U59" s="13">
        <f>+Table13452[[#This Row],[Net Payment]]+Table132647[[#This Row],[FY 2023-24
Total Adj]]+Table132647[[#This Row],[FY 2024-25
Total Adj]]</f>
        <v>42497.399999999994</v>
      </c>
    </row>
    <row r="60" spans="1:21" ht="20.100000000000001" customHeight="1" x14ac:dyDescent="0.2">
      <c r="A60" s="6" t="s">
        <v>46</v>
      </c>
      <c r="B60" s="7">
        <v>1.5489600000000001E-3</v>
      </c>
      <c r="C60" s="8">
        <v>276167.11</v>
      </c>
      <c r="D60" s="8">
        <v>0</v>
      </c>
      <c r="E60" s="8">
        <v>-69218.37000000001</v>
      </c>
      <c r="F60" s="8">
        <v>0</v>
      </c>
      <c r="G60" s="8">
        <v>-29303.49</v>
      </c>
      <c r="H60" s="8">
        <v>0</v>
      </c>
      <c r="I60" s="8">
        <v>-82801.710000000006</v>
      </c>
      <c r="J60" s="8">
        <v>-15637.95</v>
      </c>
      <c r="K60" s="8">
        <v>-22273.29</v>
      </c>
      <c r="L60" s="8">
        <f>+SUM(Table13452[[#This Row],[Payment Amount]:[July 2025
County Payment for
June 2025 Adj
for Social Services]])</f>
        <v>56932.299999999996</v>
      </c>
      <c r="M60" s="8">
        <v>276167.11</v>
      </c>
      <c r="N60" s="4"/>
      <c r="O60" s="11">
        <v>39514.54</v>
      </c>
      <c r="P60" s="11">
        <f>+Table132647[[#This Row],[FY 2023-24 Adj for 
Mental Health Growth]]</f>
        <v>39514.54</v>
      </c>
      <c r="Q60" s="11">
        <v>0</v>
      </c>
      <c r="R60" s="11">
        <v>193327.46</v>
      </c>
      <c r="S60" s="11">
        <v>0</v>
      </c>
      <c r="T60" s="11">
        <f>+SUM(Table132647[[#This Row],[FY 2024-25 Adj for
CalWORKs]:[FY 2024-25 Adj for
from Health]])</f>
        <v>193327.46</v>
      </c>
      <c r="U60" s="13">
        <f>+Table13452[[#This Row],[Net Payment]]+Table132647[[#This Row],[FY 2023-24
Total Adj]]+Table132647[[#This Row],[FY 2024-25
Total Adj]]</f>
        <v>289774.3</v>
      </c>
    </row>
    <row r="61" spans="1:21" ht="20.100000000000001" customHeight="1" x14ac:dyDescent="0.2">
      <c r="A61" s="6" t="s">
        <v>58</v>
      </c>
      <c r="B61" s="7">
        <v>9.8100099999999992E-3</v>
      </c>
      <c r="C61" s="8">
        <v>1749045.92</v>
      </c>
      <c r="D61" s="8">
        <v>0</v>
      </c>
      <c r="E61" s="8">
        <v>-315215.71999999986</v>
      </c>
      <c r="F61" s="8">
        <v>0</v>
      </c>
      <c r="G61" s="8">
        <v>-307735.51</v>
      </c>
      <c r="H61" s="8">
        <v>0</v>
      </c>
      <c r="I61" s="8">
        <v>-421466.75</v>
      </c>
      <c r="J61" s="8">
        <v>-116102.39999999999</v>
      </c>
      <c r="K61" s="8">
        <v>-209925.63</v>
      </c>
      <c r="L61" s="8">
        <f>+SUM(Table13452[[#This Row],[Payment Amount]:[July 2025
County Payment for
June 2025 Adj
for Social Services]])</f>
        <v>378599.91000000015</v>
      </c>
      <c r="M61" s="8">
        <v>1749045.92</v>
      </c>
      <c r="N61" s="4"/>
      <c r="O61" s="11">
        <v>250256.98</v>
      </c>
      <c r="P61" s="11">
        <f>+Table132647[[#This Row],[FY 2023-24 Adj for 
Mental Health Growth]]</f>
        <v>250256.98</v>
      </c>
      <c r="Q61" s="11">
        <v>0</v>
      </c>
      <c r="R61" s="11">
        <v>575200.17000000004</v>
      </c>
      <c r="S61" s="11">
        <v>0</v>
      </c>
      <c r="T61" s="11">
        <f>+SUM(Table132647[[#This Row],[FY 2024-25 Adj for
CalWORKs]:[FY 2024-25 Adj for
from Health]])</f>
        <v>575200.17000000004</v>
      </c>
      <c r="U61" s="13">
        <f>+Table13452[[#This Row],[Net Payment]]+Table132647[[#This Row],[FY 2023-24
Total Adj]]+Table132647[[#This Row],[FY 2024-25
Total Adj]]</f>
        <v>1204057.06</v>
      </c>
    </row>
    <row r="62" spans="1:21" ht="20.100000000000001" customHeight="1" x14ac:dyDescent="0.2">
      <c r="A62" s="6" t="s">
        <v>47</v>
      </c>
      <c r="B62" s="7">
        <v>1.018398E-2</v>
      </c>
      <c r="C62" s="8">
        <v>1815721.77</v>
      </c>
      <c r="D62" s="8">
        <v>0</v>
      </c>
      <c r="E62" s="8">
        <v>-1053839.6299999999</v>
      </c>
      <c r="F62" s="8">
        <v>0</v>
      </c>
      <c r="G62" s="8">
        <v>-141961.29999999999</v>
      </c>
      <c r="H62" s="8">
        <v>0</v>
      </c>
      <c r="I62" s="8">
        <v>-410202.57</v>
      </c>
      <c r="J62" s="8">
        <v>-38919.11</v>
      </c>
      <c r="K62" s="8">
        <v>-170799.16</v>
      </c>
      <c r="L62" s="8">
        <f>+SUM(Table13452[[#This Row],[Payment Amount]:[July 2025
County Payment for
June 2025 Adj
for Social Services]])</f>
        <v>0</v>
      </c>
      <c r="M62" s="8">
        <v>1815721.77</v>
      </c>
      <c r="N62" s="4"/>
      <c r="O62" s="11">
        <v>259797.1</v>
      </c>
      <c r="P62" s="11">
        <f>+Table132647[[#This Row],[FY 2023-24 Adj for 
Mental Health Growth]]</f>
        <v>259797.1</v>
      </c>
      <c r="Q62" s="11">
        <v>0</v>
      </c>
      <c r="R62" s="11">
        <v>3835.54</v>
      </c>
      <c r="S62" s="11">
        <v>0</v>
      </c>
      <c r="T62" s="11">
        <f>+SUM(Table132647[[#This Row],[FY 2024-25 Adj for
CalWORKs]:[FY 2024-25 Adj for
from Health]])</f>
        <v>3835.54</v>
      </c>
      <c r="U62" s="13">
        <f>+Table13452[[#This Row],[Net Payment]]+Table132647[[#This Row],[FY 2023-24
Total Adj]]+Table132647[[#This Row],[FY 2024-25
Total Adj]]</f>
        <v>263632.64000000001</v>
      </c>
    </row>
    <row r="63" spans="1:21" ht="20.100000000000001" customHeight="1" x14ac:dyDescent="0.2">
      <c r="A63" s="6" t="s">
        <v>48</v>
      </c>
      <c r="B63" s="7">
        <v>1.5194849999999999E-2</v>
      </c>
      <c r="C63" s="8">
        <v>2709119.62</v>
      </c>
      <c r="D63" s="8">
        <v>0</v>
      </c>
      <c r="E63" s="8">
        <v>-722577.82999999984</v>
      </c>
      <c r="F63" s="8">
        <v>0</v>
      </c>
      <c r="G63" s="8">
        <v>-281188.96000000002</v>
      </c>
      <c r="H63" s="8">
        <v>0</v>
      </c>
      <c r="I63" s="8">
        <v>-1154486.3400000001</v>
      </c>
      <c r="J63" s="8">
        <v>-228744.13</v>
      </c>
      <c r="K63" s="8">
        <v>-144199.13</v>
      </c>
      <c r="L63" s="8">
        <f>+SUM(Table13452[[#This Row],[Payment Amount]:[July 2025
County Payment for
June 2025 Adj
for Social Services]])</f>
        <v>177923.23000000021</v>
      </c>
      <c r="M63" s="8">
        <v>2709119.62</v>
      </c>
      <c r="N63" s="4"/>
      <c r="O63" s="11">
        <v>387626.25</v>
      </c>
      <c r="P63" s="11">
        <f>+Table132647[[#This Row],[FY 2023-24 Adj for 
Mental Health Growth]]</f>
        <v>387626.25</v>
      </c>
      <c r="Q63" s="11">
        <v>0</v>
      </c>
      <c r="R63" s="11">
        <v>1245265.17</v>
      </c>
      <c r="S63" s="11">
        <v>0</v>
      </c>
      <c r="T63" s="11">
        <f>+SUM(Table132647[[#This Row],[FY 2024-25 Adj for
CalWORKs]:[FY 2024-25 Adj for
from Health]])</f>
        <v>1245265.17</v>
      </c>
      <c r="U63" s="13">
        <f>+Table13452[[#This Row],[Net Payment]]+Table132647[[#This Row],[FY 2023-24
Total Adj]]+Table132647[[#This Row],[FY 2024-25
Total Adj]]</f>
        <v>1810814.6500000001</v>
      </c>
    </row>
    <row r="64" spans="1:21" ht="20.100000000000001" customHeight="1" x14ac:dyDescent="0.2">
      <c r="A64" s="6" t="s">
        <v>49</v>
      </c>
      <c r="B64" s="7">
        <v>4.9604999999999996E-3</v>
      </c>
      <c r="C64" s="8">
        <v>884417.28</v>
      </c>
      <c r="D64" s="8">
        <v>0</v>
      </c>
      <c r="E64" s="8">
        <v>-363750.75</v>
      </c>
      <c r="F64" s="8">
        <v>0</v>
      </c>
      <c r="G64" s="8">
        <v>0</v>
      </c>
      <c r="H64" s="8">
        <v>-215317.26</v>
      </c>
      <c r="I64" s="8">
        <v>-127096.42</v>
      </c>
      <c r="J64" s="8">
        <v>-49252.58</v>
      </c>
      <c r="K64" s="8">
        <v>-36609.410000000003</v>
      </c>
      <c r="L64" s="8">
        <f>+SUM(Table13452[[#This Row],[Payment Amount]:[July 2025
County Payment for
June 2025 Adj
for Social Services]])</f>
        <v>92390.86000000003</v>
      </c>
      <c r="M64" s="8">
        <v>884417.28</v>
      </c>
      <c r="N64" s="4"/>
      <c r="O64" s="11">
        <v>126544.2</v>
      </c>
      <c r="P64" s="11">
        <f>+Table132647[[#This Row],[FY 2023-24 Adj for 
Mental Health Growth]]</f>
        <v>126544.2</v>
      </c>
      <c r="Q64" s="11">
        <v>136.85</v>
      </c>
      <c r="R64" s="11">
        <v>0</v>
      </c>
      <c r="S64" s="11">
        <v>0</v>
      </c>
      <c r="T64" s="11">
        <f>+SUM(Table132647[[#This Row],[FY 2024-25 Adj for
CalWORKs]:[FY 2024-25 Adj for
from Health]])</f>
        <v>136.85</v>
      </c>
      <c r="U64" s="13">
        <f>+Table13452[[#This Row],[Net Payment]]+Table132647[[#This Row],[FY 2023-24
Total Adj]]+Table132647[[#This Row],[FY 2024-25
Total Adj]]</f>
        <v>219071.91000000003</v>
      </c>
    </row>
    <row r="65" spans="1:21" ht="20.100000000000001" customHeight="1" x14ac:dyDescent="0.2">
      <c r="A65" s="6" t="s">
        <v>50</v>
      </c>
      <c r="B65" s="7">
        <v>2.1901999999999998E-3</v>
      </c>
      <c r="C65" s="8">
        <v>390495.06</v>
      </c>
      <c r="D65" s="8">
        <v>0</v>
      </c>
      <c r="E65" s="8">
        <v>-115360.05000000002</v>
      </c>
      <c r="F65" s="8">
        <v>0</v>
      </c>
      <c r="G65" s="8">
        <v>-27786.15</v>
      </c>
      <c r="H65" s="8">
        <v>0</v>
      </c>
      <c r="I65" s="8">
        <v>-99880.17</v>
      </c>
      <c r="J65" s="8">
        <v>-24100.1</v>
      </c>
      <c r="K65" s="8">
        <v>-28662.9</v>
      </c>
      <c r="L65" s="8">
        <f>+SUM(Table13452[[#This Row],[Payment Amount]:[July 2025
County Payment for
June 2025 Adj
for Social Services]])</f>
        <v>94705.69</v>
      </c>
      <c r="M65" s="8">
        <v>390495.06</v>
      </c>
      <c r="N65" s="4"/>
      <c r="O65" s="11">
        <v>55872.81</v>
      </c>
      <c r="P65" s="11">
        <f>+Table132647[[#This Row],[FY 2023-24 Adj for 
Mental Health Growth]]</f>
        <v>55872.81</v>
      </c>
      <c r="Q65" s="11">
        <v>0</v>
      </c>
      <c r="R65" s="11">
        <v>238415.87</v>
      </c>
      <c r="S65" s="11">
        <v>0</v>
      </c>
      <c r="T65" s="11">
        <f>+SUM(Table132647[[#This Row],[FY 2024-25 Adj for
CalWORKs]:[FY 2024-25 Adj for
from Health]])</f>
        <v>238415.87</v>
      </c>
      <c r="U65" s="13">
        <f>+Table13452[[#This Row],[Net Payment]]+Table132647[[#This Row],[FY 2023-24
Total Adj]]+Table132647[[#This Row],[FY 2024-25
Total Adj]]</f>
        <v>388994.37</v>
      </c>
    </row>
    <row r="66" spans="1:21" ht="20.100000000000001" customHeight="1" x14ac:dyDescent="0.2">
      <c r="A66" s="6" t="s">
        <v>51</v>
      </c>
      <c r="B66" s="7">
        <v>6.7553000000000003E-4</v>
      </c>
      <c r="C66" s="8">
        <v>120441.57</v>
      </c>
      <c r="D66" s="8">
        <v>0</v>
      </c>
      <c r="E66" s="8">
        <v>-7283.1300000000338</v>
      </c>
      <c r="F66" s="8">
        <v>0</v>
      </c>
      <c r="G66" s="8">
        <v>-98.69</v>
      </c>
      <c r="H66" s="8">
        <v>-61610.04</v>
      </c>
      <c r="I66" s="8">
        <v>-40678.93</v>
      </c>
      <c r="J66" s="8">
        <v>-4433.5600000000004</v>
      </c>
      <c r="K66" s="8">
        <v>-6337.22</v>
      </c>
      <c r="L66" s="8">
        <f>+SUM(Table13452[[#This Row],[Payment Amount]:[July 2025
County Payment for
June 2025 Adj
for Social Services]])</f>
        <v>-3.092281986027956E-11</v>
      </c>
      <c r="M66" s="8">
        <v>120441.57</v>
      </c>
      <c r="N66" s="4"/>
      <c r="O66" s="11">
        <v>17233.02</v>
      </c>
      <c r="P66" s="11">
        <f>+Table132647[[#This Row],[FY 2023-24 Adj for 
Mental Health Growth]]</f>
        <v>17233.02</v>
      </c>
      <c r="Q66" s="11">
        <v>0</v>
      </c>
      <c r="R66" s="11">
        <v>0</v>
      </c>
      <c r="S66" s="11">
        <v>0</v>
      </c>
      <c r="T66" s="11">
        <f>+SUM(Table132647[[#This Row],[FY 2024-25 Adj for
CalWORKs]:[FY 2024-25 Adj for
from Health]])</f>
        <v>0</v>
      </c>
      <c r="U66" s="13">
        <f>+Table13452[[#This Row],[Net Payment]]+Table132647[[#This Row],[FY 2023-24
Total Adj]]+Table132647[[#This Row],[FY 2024-25
Total Adj]]</f>
        <v>17233.019999999968</v>
      </c>
    </row>
    <row r="67" spans="1:21" ht="20.100000000000001" customHeight="1" x14ac:dyDescent="0.2">
      <c r="A67" s="6" t="s">
        <v>52</v>
      </c>
      <c r="B67" s="7">
        <v>1.4083470000000001E-2</v>
      </c>
      <c r="C67" s="8">
        <v>2510969.5</v>
      </c>
      <c r="D67" s="8">
        <v>0</v>
      </c>
      <c r="E67" s="8">
        <v>-606531.11000000022</v>
      </c>
      <c r="F67" s="8">
        <v>0</v>
      </c>
      <c r="G67" s="8">
        <v>-489359.93</v>
      </c>
      <c r="H67" s="8">
        <v>0</v>
      </c>
      <c r="I67" s="8">
        <v>-174476.98</v>
      </c>
      <c r="J67" s="8">
        <v>-378771.36</v>
      </c>
      <c r="K67" s="8">
        <v>-109826.36</v>
      </c>
      <c r="L67" s="8">
        <f>+SUM(Table13452[[#This Row],[Payment Amount]:[July 2025
County Payment for
June 2025 Adj
for Social Services]])</f>
        <v>752003.75999999978</v>
      </c>
      <c r="M67" s="8">
        <v>2510969.5</v>
      </c>
      <c r="N67" s="4"/>
      <c r="O67" s="11">
        <v>359274.53</v>
      </c>
      <c r="P67" s="11">
        <f>+Table132647[[#This Row],[FY 2023-24 Adj for 
Mental Health Growth]]</f>
        <v>359274.53</v>
      </c>
      <c r="Q67" s="11">
        <v>0</v>
      </c>
      <c r="R67" s="11">
        <v>379026.41</v>
      </c>
      <c r="S67" s="11">
        <v>0</v>
      </c>
      <c r="T67" s="11">
        <f>+SUM(Table132647[[#This Row],[FY 2024-25 Adj for
CalWORKs]:[FY 2024-25 Adj for
from Health]])</f>
        <v>379026.41</v>
      </c>
      <c r="U67" s="13">
        <f>+Table13452[[#This Row],[Net Payment]]+Table132647[[#This Row],[FY 2023-24
Total Adj]]+Table132647[[#This Row],[FY 2024-25
Total Adj]]</f>
        <v>1490304.6999999997</v>
      </c>
    </row>
    <row r="68" spans="1:21" ht="20.100000000000001" customHeight="1" x14ac:dyDescent="0.2">
      <c r="A68" s="6" t="s">
        <v>53</v>
      </c>
      <c r="B68" s="7">
        <v>1.3927099999999999E-3</v>
      </c>
      <c r="C68" s="8">
        <v>248309</v>
      </c>
      <c r="D68" s="8">
        <v>0</v>
      </c>
      <c r="E68" s="8">
        <v>-83313.440000000046</v>
      </c>
      <c r="F68" s="8">
        <v>0</v>
      </c>
      <c r="G68" s="8">
        <v>-25899.29</v>
      </c>
      <c r="H68" s="8">
        <v>0</v>
      </c>
      <c r="I68" s="8">
        <v>-83835.789999999994</v>
      </c>
      <c r="J68" s="8">
        <v>-9285.07</v>
      </c>
      <c r="K68" s="8">
        <v>-13902.67</v>
      </c>
      <c r="L68" s="8">
        <f>+SUM(Table13452[[#This Row],[Payment Amount]:[July 2025
County Payment for
June 2025 Adj
for Social Services]])</f>
        <v>32072.73999999994</v>
      </c>
      <c r="M68" s="8">
        <v>248309</v>
      </c>
      <c r="N68" s="4"/>
      <c r="O68" s="11">
        <v>35528.54</v>
      </c>
      <c r="P68" s="11">
        <f>+Table132647[[#This Row],[FY 2023-24 Adj for 
Mental Health Growth]]</f>
        <v>35528.54</v>
      </c>
      <c r="Q68" s="11">
        <v>0</v>
      </c>
      <c r="R68" s="11">
        <v>60580.23</v>
      </c>
      <c r="S68" s="11">
        <v>0</v>
      </c>
      <c r="T68" s="11">
        <f>+SUM(Table132647[[#This Row],[FY 2024-25 Adj for
CalWORKs]:[FY 2024-25 Adj for
from Health]])</f>
        <v>60580.23</v>
      </c>
      <c r="U68" s="13">
        <f>+Table13452[[#This Row],[Net Payment]]+Table132647[[#This Row],[FY 2023-24
Total Adj]]+Table132647[[#This Row],[FY 2024-25
Total Adj]]</f>
        <v>128181.50999999995</v>
      </c>
    </row>
    <row r="69" spans="1:21" ht="20.100000000000001" customHeight="1" x14ac:dyDescent="0.2">
      <c r="A69" s="6" t="s">
        <v>54</v>
      </c>
      <c r="B69" s="7">
        <v>1.452288E-2</v>
      </c>
      <c r="C69" s="8">
        <v>2589312.75</v>
      </c>
      <c r="D69" s="8">
        <v>0</v>
      </c>
      <c r="E69" s="8">
        <v>-2267107.23</v>
      </c>
      <c r="F69" s="8">
        <v>0</v>
      </c>
      <c r="G69" s="8">
        <v>-150060.82999999999</v>
      </c>
      <c r="H69" s="8">
        <v>0</v>
      </c>
      <c r="I69" s="8">
        <v>-45280.43</v>
      </c>
      <c r="J69" s="8">
        <v>-46416.02</v>
      </c>
      <c r="K69" s="8">
        <v>-80448.240000000005</v>
      </c>
      <c r="L69" s="8">
        <f>+SUM(Table13452[[#This Row],[Payment Amount]:[July 2025
County Payment for
June 2025 Adj
for Social Services]])</f>
        <v>0</v>
      </c>
      <c r="M69" s="8">
        <v>2589312.75</v>
      </c>
      <c r="N69" s="4"/>
      <c r="O69" s="11">
        <v>370484.05</v>
      </c>
      <c r="P69" s="11">
        <f>+Table132647[[#This Row],[FY 2023-24 Adj for 
Mental Health Growth]]</f>
        <v>370484.05</v>
      </c>
      <c r="Q69" s="11">
        <v>0</v>
      </c>
      <c r="R69" s="11">
        <v>1796255.91</v>
      </c>
      <c r="S69" s="11">
        <v>0</v>
      </c>
      <c r="T69" s="11">
        <f>+SUM(Table132647[[#This Row],[FY 2024-25 Adj for
CalWORKs]:[FY 2024-25 Adj for
from Health]])</f>
        <v>1796255.91</v>
      </c>
      <c r="U69" s="13">
        <f>+Table13452[[#This Row],[Net Payment]]+Table132647[[#This Row],[FY 2023-24
Total Adj]]+Table132647[[#This Row],[FY 2024-25
Total Adj]]</f>
        <v>2166739.96</v>
      </c>
    </row>
    <row r="70" spans="1:21" ht="20.100000000000001" customHeight="1" x14ac:dyDescent="0.2">
      <c r="A70" s="6" t="s">
        <v>55</v>
      </c>
      <c r="B70" s="7">
        <v>4.7822300000000002E-3</v>
      </c>
      <c r="C70" s="8">
        <v>852633.17</v>
      </c>
      <c r="D70" s="8">
        <v>0</v>
      </c>
      <c r="E70" s="8">
        <v>0</v>
      </c>
      <c r="F70" s="8">
        <v>0</v>
      </c>
      <c r="G70" s="8">
        <v>-121790.82</v>
      </c>
      <c r="H70" s="8">
        <v>-136432.66</v>
      </c>
      <c r="I70" s="8">
        <v>-170509.03</v>
      </c>
      <c r="J70" s="8">
        <v>-42449.83</v>
      </c>
      <c r="K70" s="8">
        <v>-108313</v>
      </c>
      <c r="L70" s="8">
        <f>+SUM(Table13452[[#This Row],[Payment Amount]:[July 2025
County Payment for
June 2025 Adj
for Social Services]])</f>
        <v>273137.83</v>
      </c>
      <c r="M70" s="8">
        <v>852633.17</v>
      </c>
      <c r="N70" s="4"/>
      <c r="O70" s="11">
        <v>121996.46</v>
      </c>
      <c r="P70" s="11">
        <f>+Table132647[[#This Row],[FY 2023-24 Adj for 
Mental Health Growth]]</f>
        <v>121996.46</v>
      </c>
      <c r="Q70" s="11">
        <v>0</v>
      </c>
      <c r="R70" s="11">
        <v>0</v>
      </c>
      <c r="S70" s="11">
        <v>0</v>
      </c>
      <c r="T70" s="11">
        <f>+SUM(Table132647[[#This Row],[FY 2024-25 Adj for
CalWORKs]:[FY 2024-25 Adj for
from Health]])</f>
        <v>0</v>
      </c>
      <c r="U70" s="13">
        <f>+Table13452[[#This Row],[Net Payment]]+Table132647[[#This Row],[FY 2023-24
Total Adj]]+Table132647[[#This Row],[FY 2024-25
Total Adj]]</f>
        <v>395134.29000000004</v>
      </c>
    </row>
    <row r="71" spans="1:21" ht="20.100000000000001" customHeight="1" x14ac:dyDescent="0.2">
      <c r="A71" s="6" t="s">
        <v>63</v>
      </c>
      <c r="B71" s="7">
        <v>1.96809E-3</v>
      </c>
      <c r="C71" s="8">
        <v>350894.63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-65697.59</v>
      </c>
      <c r="J71" s="8">
        <v>0</v>
      </c>
      <c r="K71" s="8">
        <v>0</v>
      </c>
      <c r="L71" s="8">
        <f>+SUM(Table13452[[#This Row],[Payment Amount]:[July 2025
County Payment for
June 2025 Adj
for Social Services]])</f>
        <v>285197.04000000004</v>
      </c>
      <c r="M71" s="8">
        <v>350894.63</v>
      </c>
      <c r="N71" s="4"/>
      <c r="O71" s="11">
        <v>50206.71</v>
      </c>
      <c r="P71" s="11">
        <f>+Table132647[[#This Row],[FY 2023-24 Adj for 
Mental Health Growth]]</f>
        <v>50206.71</v>
      </c>
      <c r="Q71" s="11">
        <v>0</v>
      </c>
      <c r="R71" s="11">
        <v>0</v>
      </c>
      <c r="S71" s="11">
        <v>0</v>
      </c>
      <c r="T71" s="11">
        <f>+SUM(Table132647[[#This Row],[FY 2024-25 Adj for
CalWORKs]:[FY 2024-25 Adj for
from Health]])</f>
        <v>0</v>
      </c>
      <c r="U71" s="13">
        <f>+Table13452[[#This Row],[Net Payment]]+Table132647[[#This Row],[FY 2023-24
Total Adj]]+Table132647[[#This Row],[FY 2024-25
Total Adj]]</f>
        <v>335403.75000000006</v>
      </c>
    </row>
    <row r="72" spans="1:21" ht="20.100000000000001" customHeight="1" x14ac:dyDescent="0.2">
      <c r="A72" s="6" t="s">
        <v>64</v>
      </c>
      <c r="B72" s="7">
        <v>2.9911500000000001E-3</v>
      </c>
      <c r="C72" s="8">
        <v>533298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f>+SUM(Table13452[[#This Row],[Payment Amount]:[July 2025
County Payment for
June 2025 Adj
for Social Services]])</f>
        <v>533298</v>
      </c>
      <c r="M72" s="8">
        <v>533298</v>
      </c>
      <c r="N72" s="4"/>
      <c r="O72" s="11">
        <v>76305.34</v>
      </c>
      <c r="P72" s="11">
        <f>+Table132647[[#This Row],[FY 2023-24 Adj for 
Mental Health Growth]]</f>
        <v>76305.34</v>
      </c>
      <c r="Q72" s="11">
        <v>0</v>
      </c>
      <c r="R72" s="11">
        <v>0</v>
      </c>
      <c r="S72" s="11">
        <v>0</v>
      </c>
      <c r="T72" s="11">
        <f>+SUM(Table132647[[#This Row],[FY 2024-25 Adj for
CalWORKs]:[FY 2024-25 Adj for
from Health]])</f>
        <v>0</v>
      </c>
      <c r="U72" s="13">
        <f>+Table13452[[#This Row],[Net Payment]]+Table132647[[#This Row],[FY 2023-24
Total Adj]]+Table132647[[#This Row],[FY 2024-25
Total Adj]]</f>
        <v>609603.34</v>
      </c>
    </row>
    <row r="73" spans="1:21" ht="20.100000000000001" customHeight="1" x14ac:dyDescent="0.2">
      <c r="A73" s="9" t="s">
        <v>68</v>
      </c>
      <c r="B73" s="7">
        <v>1</v>
      </c>
      <c r="C73" s="10">
        <v>178291961.37</v>
      </c>
      <c r="D73" s="10">
        <f t="shared" ref="D73:I73" si="0">+SUM(D14:D72)</f>
        <v>-373879.08999999997</v>
      </c>
      <c r="E73" s="10">
        <f t="shared" si="0"/>
        <v>-25136037.859999996</v>
      </c>
      <c r="F73" s="10">
        <f t="shared" si="0"/>
        <v>-453.45000000000005</v>
      </c>
      <c r="G73" s="10">
        <f t="shared" si="0"/>
        <v>-22219311.399999995</v>
      </c>
      <c r="H73" s="10">
        <f t="shared" si="0"/>
        <v>-5596583.4900000002</v>
      </c>
      <c r="I73" s="10">
        <f t="shared" si="0"/>
        <v>-47619871.539999992</v>
      </c>
      <c r="J73" s="10">
        <f t="shared" ref="J73" si="1">+SUM(J14:J72)</f>
        <v>-10993409.459999997</v>
      </c>
      <c r="K73" s="10">
        <f t="shared" ref="K73" si="2">+SUM(K14:K72)</f>
        <v>-13245378.389999999</v>
      </c>
      <c r="L73" s="10">
        <f>+SUM(Table13452[[#This Row],[Payment Amount]:[July 2025
County Payment for
June 2025 Adj
for Social Services]])</f>
        <v>53107036.690000057</v>
      </c>
      <c r="M73" s="10">
        <v>178291961.37</v>
      </c>
      <c r="N73" s="4"/>
      <c r="O73" s="11">
        <f>+SUM(O14:O72)</f>
        <v>25510370.399999999</v>
      </c>
      <c r="P73" s="11">
        <f>+Table132647[[#This Row],[FY 2023-24 Adj for 
Mental Health Growth]]</f>
        <v>25510370.399999999</v>
      </c>
      <c r="Q73" s="11">
        <f t="shared" ref="Q73:R73" si="3">+SUM(Q14:Q72)</f>
        <v>25141.039999999997</v>
      </c>
      <c r="R73" s="11">
        <f t="shared" si="3"/>
        <v>27900908.689999998</v>
      </c>
      <c r="S73" s="11">
        <f t="shared" ref="S73" si="4">+SUM(S14:S72)</f>
        <v>128834.8</v>
      </c>
      <c r="T73" s="11">
        <f>+SUM(Table132647[[#This Row],[FY 2024-25 Adj for
CalWORKs]:[FY 2024-25 Adj for
from Health]])</f>
        <v>28054884.529999997</v>
      </c>
      <c r="U73" s="16">
        <f>+Table13452[[#This Row],[Net Payment]]+Table132647[[#This Row],[FY 2023-24
Total Adj]]+Table132647[[#This Row],[FY 2024-25
Total Adj]]</f>
        <v>106672291.62000006</v>
      </c>
    </row>
  </sheetData>
  <pageMargins left="0.7" right="0.7" top="0.75" bottom="0.75" header="0.3" footer="0.3"/>
  <pageSetup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25</vt:lpstr>
    </vt:vector>
  </TitlesOfParts>
  <Company>State Controller's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Allocation of Local Health and Welfare Realignment, Mental Health VLF Annual Base</dc:title>
  <dc:creator>State Controller’s Office</dc:creator>
  <cp:lastModifiedBy>Bodolay, John</cp:lastModifiedBy>
  <cp:lastPrinted>2024-06-05T20:41:13Z</cp:lastPrinted>
  <dcterms:created xsi:type="dcterms:W3CDTF">2020-02-03T18:55:56Z</dcterms:created>
  <dcterms:modified xsi:type="dcterms:W3CDTF">2025-07-23T15:09:00Z</dcterms:modified>
</cp:coreProperties>
</file>